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heckCompatibility="1"/>
  <mc:AlternateContent xmlns:mc="http://schemas.openxmlformats.org/markup-compatibility/2006">
    <mc:Choice Requires="x15">
      <x15ac:absPath xmlns:x15ac="http://schemas.microsoft.com/office/spreadsheetml/2010/11/ac" url="https://d.docs.live.net/375f517c21b04c42/Documents/【仕事】/AGIC事業ツール/●資料・プログラム・料金体系/2024年度資料・プログラム料金体系/●セミナー資料/"/>
    </mc:Choice>
  </mc:AlternateContent>
  <xr:revisionPtr revIDLastSave="182" documentId="13_ncr:1_{5A2FE4F7-BA5F-4559-A8B1-54254BDA314A}" xr6:coauthVersionLast="47" xr6:coauthVersionMax="47" xr10:uidLastSave="{00AF9E1E-2D89-4256-B7DA-92EE1E35C977}"/>
  <bookViews>
    <workbookView xWindow="-108" yWindow="-108" windowWidth="23256" windowHeight="12456" tabRatio="698" activeTab="2" xr2:uid="{00000000-000D-0000-FFFF-FFFF00000000}"/>
  </bookViews>
  <sheets>
    <sheet name="表紙" sheetId="8" r:id="rId1"/>
    <sheet name="評価概要" sheetId="4" r:id="rId2"/>
    <sheet name="GH評価表" sheetId="11" r:id="rId3"/>
    <sheet name="中間集計処理" sheetId="9" r:id="rId4"/>
    <sheet name="最終GH評価表" sheetId="10" r:id="rId5"/>
    <sheet name="評価集計表" sheetId="5" r:id="rId6"/>
  </sheets>
  <definedNames>
    <definedName name="_xlnm._FilterDatabase" localSheetId="2" hidden="1">GH評価表!$A$1:$G$149</definedName>
    <definedName name="_xlnm._FilterDatabase" localSheetId="4" hidden="1">最終GH評価表!$A$1:$G$149</definedName>
    <definedName name="_xlnm._FilterDatabase" localSheetId="3" hidden="1">中間集計処理!$A$1:$O$169</definedName>
    <definedName name="_xlnm.Print_Titles" localSheetId="2">GH評価表!$1:$1</definedName>
    <definedName name="_xlnm.Print_Titles" localSheetId="4">最終GH評価表!$1:$1</definedName>
    <definedName name="_xlnm.Print_Titles" localSheetId="3">中間集計処理!$1:$1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0" l="1"/>
  <c r="F169" i="10"/>
  <c r="F168" i="10"/>
  <c r="F167" i="10"/>
  <c r="F165" i="10"/>
  <c r="F164" i="10"/>
  <c r="F163" i="10"/>
  <c r="F162" i="10"/>
  <c r="F161" i="10"/>
  <c r="F160" i="10"/>
  <c r="F159" i="10"/>
  <c r="F158" i="10"/>
  <c r="F157" i="10"/>
  <c r="F156" i="10"/>
  <c r="F155" i="10"/>
  <c r="F154" i="10"/>
  <c r="F153" i="10"/>
  <c r="F151" i="10"/>
  <c r="F150" i="10"/>
  <c r="F149" i="10"/>
  <c r="F148" i="10"/>
  <c r="F147" i="10"/>
  <c r="F146" i="10"/>
  <c r="F144" i="10"/>
  <c r="F143" i="10"/>
  <c r="F142" i="10"/>
  <c r="F141" i="10"/>
  <c r="F140" i="10"/>
  <c r="F139" i="10"/>
  <c r="F137" i="10"/>
  <c r="F136" i="10"/>
  <c r="F135" i="10"/>
  <c r="F134" i="10"/>
  <c r="F133" i="10"/>
  <c r="F132" i="10"/>
  <c r="F131" i="10"/>
  <c r="F130" i="10"/>
  <c r="F129" i="10"/>
  <c r="F127" i="10"/>
  <c r="F126" i="10"/>
  <c r="F125" i="10"/>
  <c r="F124" i="10"/>
  <c r="F123" i="10"/>
  <c r="F121" i="10"/>
  <c r="F120" i="10"/>
  <c r="F119" i="10"/>
  <c r="F118" i="10"/>
  <c r="F117" i="10"/>
  <c r="F116" i="10"/>
  <c r="F115" i="10"/>
  <c r="F112" i="10"/>
  <c r="F111" i="10"/>
  <c r="F110" i="10"/>
  <c r="F109" i="10"/>
  <c r="F108" i="10"/>
  <c r="F106" i="10"/>
  <c r="F105" i="10"/>
  <c r="F104" i="10"/>
  <c r="F102" i="10"/>
  <c r="F101" i="10"/>
  <c r="F100" i="10"/>
  <c r="F99" i="10"/>
  <c r="F98" i="10"/>
  <c r="F97" i="10"/>
  <c r="F95" i="10"/>
  <c r="F94" i="10"/>
  <c r="F93" i="10"/>
  <c r="F91" i="10"/>
  <c r="F90" i="10"/>
  <c r="F89" i="10"/>
  <c r="F88" i="10"/>
  <c r="F85" i="10"/>
  <c r="F84" i="10"/>
  <c r="F83" i="10"/>
  <c r="F82" i="10"/>
  <c r="F81" i="10"/>
  <c r="F80" i="10"/>
  <c r="F79" i="10"/>
  <c r="F78" i="10"/>
  <c r="F77" i="10"/>
  <c r="F76" i="10"/>
  <c r="F75" i="10"/>
  <c r="F74" i="10"/>
  <c r="F73" i="10"/>
  <c r="F72" i="10"/>
  <c r="F70" i="10"/>
  <c r="F69" i="10"/>
  <c r="F68" i="10"/>
  <c r="F67" i="10"/>
  <c r="F64" i="10"/>
  <c r="F63" i="10"/>
  <c r="F62" i="10"/>
  <c r="F61" i="10"/>
  <c r="F60" i="10"/>
  <c r="F58" i="10"/>
  <c r="F57" i="10"/>
  <c r="F56" i="10"/>
  <c r="F55" i="10"/>
  <c r="F54" i="10"/>
  <c r="F53" i="10"/>
  <c r="F51" i="10"/>
  <c r="F50" i="10"/>
  <c r="F49" i="10"/>
  <c r="F48" i="10"/>
  <c r="F47" i="10"/>
  <c r="F44" i="10"/>
  <c r="F43" i="10"/>
  <c r="F42" i="10"/>
  <c r="F41" i="10"/>
  <c r="F40" i="10"/>
  <c r="F39" i="10"/>
  <c r="F38" i="10"/>
  <c r="F37" i="10"/>
  <c r="F36" i="10"/>
  <c r="F35" i="10"/>
  <c r="F34" i="10"/>
  <c r="F33" i="10"/>
  <c r="F32" i="10"/>
  <c r="F31" i="10"/>
  <c r="F30" i="10"/>
  <c r="F29" i="10"/>
  <c r="F28" i="10"/>
  <c r="F27" i="10"/>
  <c r="F26" i="10"/>
  <c r="F25" i="10"/>
  <c r="F24" i="10"/>
  <c r="F23" i="10"/>
  <c r="F20" i="10"/>
  <c r="F19" i="10"/>
  <c r="F18" i="10"/>
  <c r="F17" i="10"/>
  <c r="F16" i="10"/>
  <c r="F15" i="10"/>
  <c r="F14" i="10"/>
  <c r="F12" i="10"/>
  <c r="F11" i="10"/>
  <c r="F10" i="10"/>
  <c r="F9" i="10"/>
  <c r="F8" i="10"/>
  <c r="F7" i="10"/>
  <c r="F6" i="10"/>
  <c r="F5" i="10"/>
  <c r="F4" i="10"/>
  <c r="E12" i="5"/>
  <c r="C12" i="5"/>
  <c r="C13" i="5" s="1"/>
  <c r="I11" i="5"/>
  <c r="H11" i="5"/>
  <c r="G11" i="5"/>
  <c r="F11" i="5"/>
  <c r="E11" i="5"/>
  <c r="D11" i="5"/>
  <c r="I10" i="5"/>
  <c r="H10" i="5"/>
  <c r="G10" i="5"/>
  <c r="F10" i="5"/>
  <c r="E10" i="5"/>
  <c r="D10" i="5"/>
  <c r="I9" i="5"/>
  <c r="H9" i="5"/>
  <c r="G9" i="5"/>
  <c r="F9" i="5"/>
  <c r="E9" i="5"/>
  <c r="D9" i="5"/>
  <c r="I8" i="5"/>
  <c r="H8" i="5"/>
  <c r="G8" i="5"/>
  <c r="F8" i="5"/>
  <c r="E8" i="5"/>
  <c r="D8" i="5"/>
  <c r="I7" i="5"/>
  <c r="H7" i="5"/>
  <c r="G7" i="5"/>
  <c r="F7" i="5"/>
  <c r="E7" i="5"/>
  <c r="D7" i="5"/>
  <c r="I6" i="5"/>
  <c r="H6" i="5"/>
  <c r="G6" i="5"/>
  <c r="F6" i="5"/>
  <c r="J6" i="5" s="1"/>
  <c r="E6" i="5"/>
  <c r="D6" i="5"/>
  <c r="G169" i="10"/>
  <c r="G168" i="10"/>
  <c r="G167" i="10"/>
  <c r="G165" i="10"/>
  <c r="G164" i="10"/>
  <c r="G163" i="10"/>
  <c r="G162" i="10"/>
  <c r="G161" i="10"/>
  <c r="G160" i="10"/>
  <c r="G159" i="10"/>
  <c r="G158" i="10"/>
  <c r="G157" i="10"/>
  <c r="G156" i="10"/>
  <c r="G155" i="10"/>
  <c r="G154" i="10"/>
  <c r="G153" i="10"/>
  <c r="G151" i="10"/>
  <c r="G150" i="10"/>
  <c r="G149" i="10"/>
  <c r="G148" i="10"/>
  <c r="G147" i="10"/>
  <c r="G146" i="10"/>
  <c r="G144" i="10"/>
  <c r="G143" i="10"/>
  <c r="G142" i="10"/>
  <c r="G141" i="10"/>
  <c r="G140" i="10"/>
  <c r="G139" i="10"/>
  <c r="G137" i="10"/>
  <c r="G136" i="10"/>
  <c r="G135" i="10"/>
  <c r="G134" i="10"/>
  <c r="G133" i="10"/>
  <c r="G132" i="10"/>
  <c r="G131" i="10"/>
  <c r="G130" i="10"/>
  <c r="G129" i="10"/>
  <c r="G127" i="10"/>
  <c r="G126" i="10"/>
  <c r="G125" i="10"/>
  <c r="G124" i="10"/>
  <c r="G123" i="10"/>
  <c r="G121" i="10"/>
  <c r="G120" i="10"/>
  <c r="G119" i="10"/>
  <c r="G118" i="10"/>
  <c r="G117" i="10"/>
  <c r="G116" i="10"/>
  <c r="G115" i="10"/>
  <c r="G112" i="10"/>
  <c r="G111" i="10"/>
  <c r="G110" i="10"/>
  <c r="G109" i="10"/>
  <c r="G108" i="10"/>
  <c r="G106" i="10"/>
  <c r="G105" i="10"/>
  <c r="G104" i="10"/>
  <c r="G102" i="10"/>
  <c r="G101" i="10"/>
  <c r="G100" i="10"/>
  <c r="G99" i="10"/>
  <c r="G98" i="10"/>
  <c r="G97" i="10"/>
  <c r="G95" i="10"/>
  <c r="G94" i="10"/>
  <c r="G93" i="10"/>
  <c r="G91" i="10"/>
  <c r="G90" i="10"/>
  <c r="G89" i="10"/>
  <c r="G88" i="10"/>
  <c r="G85" i="10"/>
  <c r="G84" i="10"/>
  <c r="G83" i="10"/>
  <c r="G82" i="10"/>
  <c r="G81" i="10"/>
  <c r="G80" i="10"/>
  <c r="G79" i="10"/>
  <c r="G78" i="10"/>
  <c r="G77" i="10"/>
  <c r="G76" i="10"/>
  <c r="G75" i="10"/>
  <c r="G74" i="10"/>
  <c r="G73" i="10"/>
  <c r="G72" i="10"/>
  <c r="G70" i="10"/>
  <c r="G69" i="10"/>
  <c r="G68" i="10"/>
  <c r="G67" i="10"/>
  <c r="G64" i="10"/>
  <c r="G63" i="10"/>
  <c r="G62" i="10"/>
  <c r="G61" i="10"/>
  <c r="G60" i="10"/>
  <c r="G58" i="10"/>
  <c r="G57" i="10"/>
  <c r="G56" i="10"/>
  <c r="G55" i="10"/>
  <c r="G54" i="10"/>
  <c r="G53" i="10"/>
  <c r="G51" i="10"/>
  <c r="G50" i="10"/>
  <c r="G49" i="10"/>
  <c r="G48" i="10"/>
  <c r="G47" i="10"/>
  <c r="G44" i="10"/>
  <c r="G43" i="10"/>
  <c r="G42" i="10"/>
  <c r="G41" i="10"/>
  <c r="G40" i="10"/>
  <c r="G39" i="10"/>
  <c r="G38" i="10"/>
  <c r="G37" i="10"/>
  <c r="G36" i="10"/>
  <c r="G35" i="10"/>
  <c r="G34" i="10"/>
  <c r="G33" i="10"/>
  <c r="G32" i="10"/>
  <c r="G31" i="10"/>
  <c r="G30" i="10"/>
  <c r="G29" i="10"/>
  <c r="G28" i="10"/>
  <c r="G27" i="10"/>
  <c r="G26" i="10"/>
  <c r="G25" i="10"/>
  <c r="G24" i="10"/>
  <c r="G23" i="10"/>
  <c r="G19" i="10"/>
  <c r="G18" i="10"/>
  <c r="G17" i="10"/>
  <c r="G16" i="10"/>
  <c r="G15" i="10"/>
  <c r="G14" i="10"/>
  <c r="G13" i="10"/>
  <c r="G12" i="10"/>
  <c r="G11" i="10"/>
  <c r="G10" i="10"/>
  <c r="G9" i="10"/>
  <c r="G8" i="10"/>
  <c r="G7" i="10"/>
  <c r="G6" i="10"/>
  <c r="G5" i="10"/>
  <c r="G4" i="10"/>
  <c r="Q23" i="9"/>
  <c r="D24" i="9"/>
  <c r="D25" i="9"/>
  <c r="D26" i="9"/>
  <c r="D27" i="9"/>
  <c r="D28" i="9"/>
  <c r="D29" i="9"/>
  <c r="D30" i="9"/>
  <c r="D31" i="9"/>
  <c r="D32" i="9"/>
  <c r="D33" i="9"/>
  <c r="D34" i="9"/>
  <c r="D35" i="9"/>
  <c r="D36" i="9"/>
  <c r="D37" i="9"/>
  <c r="D38" i="9"/>
  <c r="D39" i="9"/>
  <c r="D40" i="9"/>
  <c r="D41" i="9"/>
  <c r="D42" i="9"/>
  <c r="D43" i="9"/>
  <c r="D44" i="9"/>
  <c r="D47" i="9"/>
  <c r="D48" i="9"/>
  <c r="D49" i="9"/>
  <c r="D50" i="9"/>
  <c r="D51" i="9"/>
  <c r="D53" i="9"/>
  <c r="D54" i="9"/>
  <c r="D55" i="9"/>
  <c r="D56" i="9"/>
  <c r="D57" i="9"/>
  <c r="D58" i="9"/>
  <c r="D60" i="9"/>
  <c r="D61" i="9"/>
  <c r="D62" i="9"/>
  <c r="D63" i="9"/>
  <c r="D64" i="9"/>
  <c r="D67" i="9"/>
  <c r="D68" i="9"/>
  <c r="D69" i="9"/>
  <c r="D70" i="9"/>
  <c r="D72" i="9"/>
  <c r="D73" i="9"/>
  <c r="D74" i="9"/>
  <c r="D75" i="9"/>
  <c r="D76" i="9"/>
  <c r="D77" i="9"/>
  <c r="D78" i="9"/>
  <c r="D79" i="9"/>
  <c r="D80" i="9"/>
  <c r="D81" i="9"/>
  <c r="D82" i="9"/>
  <c r="D83" i="9"/>
  <c r="D84" i="9"/>
  <c r="D85" i="9"/>
  <c r="D88" i="9"/>
  <c r="D89" i="9"/>
  <c r="D90" i="9"/>
  <c r="D91" i="9"/>
  <c r="D93" i="9"/>
  <c r="D94" i="9"/>
  <c r="D95" i="9"/>
  <c r="D97" i="9"/>
  <c r="D98" i="9"/>
  <c r="D99" i="9"/>
  <c r="D100" i="9"/>
  <c r="D101" i="9"/>
  <c r="D102" i="9"/>
  <c r="D104" i="9"/>
  <c r="D105" i="9"/>
  <c r="D106" i="9"/>
  <c r="D108" i="9"/>
  <c r="D109" i="9"/>
  <c r="D110" i="9"/>
  <c r="D111" i="9"/>
  <c r="D112" i="9"/>
  <c r="D115" i="9"/>
  <c r="D116" i="9"/>
  <c r="D117" i="9"/>
  <c r="D118" i="9"/>
  <c r="D119" i="9"/>
  <c r="D120" i="9"/>
  <c r="D121" i="9"/>
  <c r="D123" i="9"/>
  <c r="D124" i="9"/>
  <c r="D125" i="9"/>
  <c r="D126" i="9"/>
  <c r="D127" i="9"/>
  <c r="D129" i="9"/>
  <c r="D130" i="9"/>
  <c r="D131" i="9"/>
  <c r="D132" i="9"/>
  <c r="D133" i="9"/>
  <c r="D134" i="9"/>
  <c r="D135" i="9"/>
  <c r="D136" i="9"/>
  <c r="D137" i="9"/>
  <c r="D139" i="9"/>
  <c r="D140" i="9"/>
  <c r="D141" i="9"/>
  <c r="D142" i="9"/>
  <c r="D143" i="9"/>
  <c r="D144" i="9"/>
  <c r="D146" i="9"/>
  <c r="D147" i="9"/>
  <c r="D148" i="9"/>
  <c r="D149" i="9"/>
  <c r="D150" i="9"/>
  <c r="D151" i="9"/>
  <c r="D153" i="9"/>
  <c r="D154" i="9"/>
  <c r="D155" i="9"/>
  <c r="D156" i="9"/>
  <c r="D157" i="9"/>
  <c r="D158" i="9"/>
  <c r="D159" i="9"/>
  <c r="D160" i="9"/>
  <c r="D161" i="9"/>
  <c r="D162" i="9"/>
  <c r="D163" i="9"/>
  <c r="D164" i="9"/>
  <c r="D165" i="9"/>
  <c r="D167" i="9"/>
  <c r="D168" i="9"/>
  <c r="D169" i="9"/>
  <c r="D23" i="9"/>
  <c r="Q24" i="9"/>
  <c r="D20" i="9" l="1"/>
  <c r="D19" i="9"/>
  <c r="D18" i="9"/>
  <c r="D17" i="9"/>
  <c r="D16" i="9"/>
  <c r="D15" i="9"/>
  <c r="D14" i="9"/>
  <c r="D12" i="9"/>
  <c r="D11" i="9"/>
  <c r="D10" i="9"/>
  <c r="D9" i="9"/>
  <c r="D8" i="9"/>
  <c r="D7" i="9"/>
  <c r="D6" i="9"/>
  <c r="D5" i="9"/>
  <c r="D4" i="9"/>
  <c r="Q42" i="9" l="1"/>
  <c r="Q169" i="9"/>
  <c r="Q168" i="9"/>
  <c r="Q165" i="9"/>
  <c r="Q164" i="9"/>
  <c r="Q163" i="9"/>
  <c r="Q162" i="9"/>
  <c r="Q161" i="9"/>
  <c r="Q160" i="9"/>
  <c r="Q159" i="9"/>
  <c r="Q158" i="9"/>
  <c r="Q157" i="9"/>
  <c r="Q156" i="9"/>
  <c r="Q155" i="9"/>
  <c r="Q154" i="9"/>
  <c r="Q153" i="9"/>
  <c r="Q136" i="9"/>
  <c r="Q135" i="9"/>
  <c r="Q134" i="9"/>
  <c r="Q133" i="9"/>
  <c r="Q132" i="9"/>
  <c r="Q131" i="9"/>
  <c r="Q130" i="9"/>
  <c r="Q129" i="9"/>
  <c r="Q127" i="9"/>
  <c r="Q126" i="9"/>
  <c r="Q125" i="9"/>
  <c r="Q124" i="9"/>
  <c r="Q123" i="9"/>
  <c r="Q121" i="9"/>
  <c r="Q120" i="9"/>
  <c r="Q119" i="9"/>
  <c r="Q118" i="9"/>
  <c r="Q117" i="9"/>
  <c r="Q116" i="9"/>
  <c r="Q115" i="9"/>
  <c r="Q112" i="9"/>
  <c r="Q111" i="9"/>
  <c r="Q110" i="9"/>
  <c r="Q109" i="9"/>
  <c r="Q108" i="9"/>
  <c r="Q106" i="9"/>
  <c r="Q105" i="9"/>
  <c r="Q104" i="9"/>
  <c r="Q102" i="9"/>
  <c r="Q101" i="9"/>
  <c r="Q100" i="9"/>
  <c r="Q99" i="9"/>
  <c r="Q98" i="9"/>
  <c r="Q97" i="9"/>
  <c r="Q95" i="9"/>
  <c r="Q94" i="9"/>
  <c r="Q93" i="9"/>
  <c r="Q91" i="9"/>
  <c r="Q90" i="9"/>
  <c r="Q89" i="9"/>
  <c r="Q88" i="9"/>
  <c r="Q85" i="9"/>
  <c r="Q84" i="9"/>
  <c r="Q83" i="9"/>
  <c r="Q82" i="9"/>
  <c r="Q81" i="9"/>
  <c r="Q80" i="9"/>
  <c r="Q79" i="9"/>
  <c r="Q78" i="9"/>
  <c r="Q77" i="9"/>
  <c r="Q76" i="9"/>
  <c r="Q75" i="9"/>
  <c r="Q74" i="9"/>
  <c r="Q73" i="9"/>
  <c r="Q72" i="9"/>
  <c r="Q70" i="9"/>
  <c r="Q69" i="9"/>
  <c r="Q68" i="9"/>
  <c r="Q67" i="9"/>
  <c r="Q64" i="9"/>
  <c r="Q63" i="9"/>
  <c r="Q62" i="9"/>
  <c r="Q61" i="9"/>
  <c r="Q60" i="9"/>
  <c r="Q58" i="9"/>
  <c r="Q57" i="9"/>
  <c r="Q56" i="9"/>
  <c r="Q55" i="9"/>
  <c r="Q54" i="9"/>
  <c r="Q53" i="9"/>
  <c r="Q51" i="9"/>
  <c r="Q50" i="9"/>
  <c r="Q49" i="9"/>
  <c r="Q48" i="9"/>
  <c r="Q47" i="9"/>
  <c r="Q41" i="9"/>
  <c r="Q40" i="9"/>
  <c r="Q39" i="9"/>
  <c r="Q35" i="9"/>
  <c r="Q34" i="9"/>
  <c r="Q33" i="9"/>
  <c r="Q32" i="9"/>
  <c r="Q31" i="9"/>
  <c r="Q30" i="9"/>
  <c r="Q29" i="9"/>
  <c r="Q28" i="9"/>
  <c r="Q27" i="9"/>
  <c r="Q26" i="9"/>
  <c r="Q25" i="9"/>
  <c r="Q12" i="9"/>
  <c r="E12" i="10" s="1"/>
  <c r="Q11" i="9"/>
  <c r="E11" i="10" s="1"/>
  <c r="Q10" i="9"/>
  <c r="E10" i="10" s="1"/>
  <c r="Q9" i="9"/>
  <c r="E9" i="10" s="1"/>
  <c r="Q8" i="9"/>
  <c r="E8" i="10" s="1"/>
  <c r="Q7" i="9"/>
  <c r="E7" i="10" s="1"/>
  <c r="Q6" i="9"/>
  <c r="E6" i="10" s="1"/>
  <c r="Q5" i="9"/>
  <c r="E5" i="10" s="1"/>
  <c r="Q4" i="9"/>
  <c r="E4" i="10" s="1"/>
  <c r="Q20" i="9"/>
  <c r="E20" i="10" s="1"/>
  <c r="Q19" i="9"/>
  <c r="E19" i="10" s="1"/>
  <c r="Q18" i="9"/>
  <c r="E18" i="10" s="1"/>
  <c r="Q17" i="9"/>
  <c r="E17" i="10" s="1"/>
  <c r="Q16" i="9"/>
  <c r="E16" i="10" s="1"/>
  <c r="Q15" i="9"/>
  <c r="E15" i="10" s="1"/>
  <c r="Q14" i="9"/>
  <c r="E14" i="10" s="1"/>
  <c r="Q167" i="9"/>
  <c r="G5" i="5" l="1"/>
  <c r="E5" i="5"/>
  <c r="F5" i="5"/>
  <c r="I5" i="5"/>
  <c r="H5" i="5"/>
  <c r="D5" i="5"/>
  <c r="I4" i="5"/>
  <c r="F4" i="5"/>
  <c r="G4" i="5"/>
  <c r="D4" i="5"/>
  <c r="D13" i="5" s="1"/>
  <c r="H4" i="5"/>
  <c r="E4" i="5"/>
  <c r="J12" i="5" l="1"/>
  <c r="J5" i="5"/>
  <c r="J4" i="5"/>
  <c r="J7" i="5" l="1"/>
  <c r="J8" i="5" l="1"/>
  <c r="J9" i="5" l="1"/>
  <c r="E13" i="5"/>
  <c r="H13" i="5"/>
  <c r="J10" i="5" l="1"/>
  <c r="F13" i="5"/>
  <c r="I13" i="5"/>
  <c r="G13" i="5"/>
  <c r="J11" i="5"/>
  <c r="J14" i="5" l="1"/>
  <c r="J1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ryutatgm</author>
    <author>ryuta tagami</author>
  </authors>
  <commentList>
    <comment ref="O1" authorId="0" shapeId="0" xr:uid="{2A4C37E4-CFAA-433D-B090-171804B592B3}">
      <text>
        <r>
          <rPr>
            <b/>
            <sz val="9"/>
            <color indexed="81"/>
            <rFont val="MS P ゴシック"/>
            <family val="3"/>
            <charset val="128"/>
          </rPr>
          <t>ryutatgm:</t>
        </r>
        <r>
          <rPr>
            <sz val="9"/>
            <color indexed="81"/>
            <rFont val="MS P ゴシック"/>
            <family val="3"/>
            <charset val="128"/>
          </rPr>
          <t xml:space="preserve">
列を挿入する際は、この列の左側に挿入する。</t>
        </r>
      </text>
    </comment>
    <comment ref="Q21" authorId="1" shapeId="0" xr:uid="{A99639D7-8ECC-4E8E-898F-7FD35DB515D3}">
      <text>
        <r>
          <rPr>
            <b/>
            <sz val="9"/>
            <color indexed="81"/>
            <rFont val="MS P ゴシック"/>
            <family val="3"/>
            <charset val="128"/>
          </rPr>
          <t>ryuta tagami:</t>
        </r>
        <r>
          <rPr>
            <sz val="9"/>
            <color indexed="81"/>
            <rFont val="MS P ゴシック"/>
            <family val="3"/>
            <charset val="128"/>
          </rPr>
          <t xml:space="preserve">
手入力</t>
        </r>
      </text>
    </comment>
  </commentList>
</comments>
</file>

<file path=xl/sharedStrings.xml><?xml version="1.0" encoding="utf-8"?>
<sst xmlns="http://schemas.openxmlformats.org/spreadsheetml/2006/main" count="1636" uniqueCount="415">
  <si>
    <t>農業
分類</t>
    <rPh sb="0" eb="2">
      <t>ノウギョウ</t>
    </rPh>
    <rPh sb="3" eb="5">
      <t>ブンルイ</t>
    </rPh>
    <phoneticPr fontId="1"/>
  </si>
  <si>
    <t>項目
番号</t>
    <rPh sb="0" eb="2">
      <t>コウモク</t>
    </rPh>
    <rPh sb="3" eb="5">
      <t>バンゴウ</t>
    </rPh>
    <phoneticPr fontId="1"/>
  </si>
  <si>
    <t>上限</t>
    <rPh sb="0" eb="2">
      <t>ジョウゲン</t>
    </rPh>
    <phoneticPr fontId="1"/>
  </si>
  <si>
    <t>1．農場管理システムの妥当性</t>
    <rPh sb="2" eb="4">
      <t>ノウジョウ</t>
    </rPh>
    <rPh sb="4" eb="6">
      <t>カンリ</t>
    </rPh>
    <rPh sb="11" eb="14">
      <t>ダトウセイ</t>
    </rPh>
    <phoneticPr fontId="1"/>
  </si>
  <si>
    <t>全</t>
    <phoneticPr fontId="1"/>
  </si>
  <si>
    <t>4</t>
    <phoneticPr fontId="1"/>
  </si>
  <si>
    <t>3</t>
    <phoneticPr fontId="1"/>
  </si>
  <si>
    <t>全</t>
  </si>
  <si>
    <t>2</t>
    <phoneticPr fontId="1"/>
  </si>
  <si>
    <t>全</t>
    <rPh sb="0" eb="1">
      <t>ゼン</t>
    </rPh>
    <phoneticPr fontId="1"/>
  </si>
  <si>
    <t>1.7</t>
    <phoneticPr fontId="1"/>
  </si>
  <si>
    <t>1.8</t>
    <phoneticPr fontId="1"/>
  </si>
  <si>
    <t>1.9</t>
    <phoneticPr fontId="1"/>
  </si>
  <si>
    <t>1.10</t>
    <phoneticPr fontId="1"/>
  </si>
  <si>
    <t>1.11</t>
    <phoneticPr fontId="1"/>
  </si>
  <si>
    <t>1.12</t>
    <phoneticPr fontId="1"/>
  </si>
  <si>
    <t>作</t>
  </si>
  <si>
    <t>作</t>
    <phoneticPr fontId="1"/>
  </si>
  <si>
    <t>1.1</t>
    <phoneticPr fontId="1"/>
  </si>
  <si>
    <t>2．土壌と作物養分管理</t>
    <rPh sb="2" eb="4">
      <t>ドジョウ</t>
    </rPh>
    <rPh sb="5" eb="7">
      <t>サクモツ</t>
    </rPh>
    <rPh sb="7" eb="9">
      <t>ヨウブン</t>
    </rPh>
    <rPh sb="9" eb="11">
      <t>カンリ</t>
    </rPh>
    <phoneticPr fontId="1"/>
  </si>
  <si>
    <t>2.1　農場で使用する水の管理</t>
    <rPh sb="4" eb="6">
      <t>ノウジョウ</t>
    </rPh>
    <rPh sb="7" eb="9">
      <t>シヨウ</t>
    </rPh>
    <rPh sb="11" eb="12">
      <t>ミズ</t>
    </rPh>
    <rPh sb="13" eb="15">
      <t>カンリ</t>
    </rPh>
    <phoneticPr fontId="1"/>
  </si>
  <si>
    <t>2.1.1</t>
    <phoneticPr fontId="1"/>
  </si>
  <si>
    <t>2.1.2</t>
    <phoneticPr fontId="1"/>
  </si>
  <si>
    <t>2.1.3</t>
    <phoneticPr fontId="1"/>
  </si>
  <si>
    <t>水畑</t>
    <rPh sb="0" eb="1">
      <t>スイ</t>
    </rPh>
    <rPh sb="1" eb="2">
      <t>ハタ</t>
    </rPh>
    <phoneticPr fontId="1"/>
  </si>
  <si>
    <t>園</t>
  </si>
  <si>
    <t>2.2　土壌管理</t>
    <rPh sb="4" eb="6">
      <t>ドジョウ</t>
    </rPh>
    <rPh sb="6" eb="8">
      <t>カンリ</t>
    </rPh>
    <phoneticPr fontId="1"/>
  </si>
  <si>
    <t>2.2.1</t>
    <phoneticPr fontId="1"/>
  </si>
  <si>
    <t>2.2.2</t>
    <phoneticPr fontId="1"/>
  </si>
  <si>
    <t>2.2.3</t>
    <phoneticPr fontId="1"/>
  </si>
  <si>
    <t>2.3　作物養分管理</t>
    <rPh sb="4" eb="6">
      <t>サクモツ</t>
    </rPh>
    <rPh sb="6" eb="8">
      <t>ヨウブン</t>
    </rPh>
    <rPh sb="8" eb="10">
      <t>カンリ</t>
    </rPh>
    <phoneticPr fontId="1"/>
  </si>
  <si>
    <t>2.3.1</t>
    <phoneticPr fontId="1"/>
  </si>
  <si>
    <t>2.3.2</t>
    <phoneticPr fontId="1"/>
  </si>
  <si>
    <t>2.3.3</t>
  </si>
  <si>
    <t>2.3.4</t>
  </si>
  <si>
    <t>2.3.5</t>
  </si>
  <si>
    <t>3.作物保護と農薬の使用</t>
    <rPh sb="2" eb="4">
      <t>サクモツ</t>
    </rPh>
    <rPh sb="4" eb="6">
      <t>ホゴ</t>
    </rPh>
    <rPh sb="7" eb="9">
      <t>ノウヤク</t>
    </rPh>
    <rPh sb="10" eb="12">
      <t>シヨウ</t>
    </rPh>
    <phoneticPr fontId="1"/>
  </si>
  <si>
    <t>3.1　作物保護</t>
    <rPh sb="4" eb="6">
      <t>サクモツ</t>
    </rPh>
    <rPh sb="6" eb="8">
      <t>ホゴ</t>
    </rPh>
    <phoneticPr fontId="1"/>
  </si>
  <si>
    <t>3.1.1</t>
    <phoneticPr fontId="1"/>
  </si>
  <si>
    <t>3.1.2</t>
    <phoneticPr fontId="1"/>
  </si>
  <si>
    <t>3.1.3</t>
    <phoneticPr fontId="1"/>
  </si>
  <si>
    <t>3.2　農薬の使用</t>
    <rPh sb="4" eb="6">
      <t>ノウヤク</t>
    </rPh>
    <rPh sb="7" eb="9">
      <t>シヨウ</t>
    </rPh>
    <phoneticPr fontId="1"/>
  </si>
  <si>
    <t>3.2.1</t>
    <phoneticPr fontId="1"/>
  </si>
  <si>
    <t>3.2.2</t>
    <phoneticPr fontId="1"/>
  </si>
  <si>
    <t>3.2.3</t>
    <phoneticPr fontId="1"/>
  </si>
  <si>
    <t>3.2.4</t>
    <phoneticPr fontId="1"/>
  </si>
  <si>
    <t>3.2.5</t>
    <phoneticPr fontId="1"/>
  </si>
  <si>
    <t>3.2.6</t>
    <phoneticPr fontId="1"/>
  </si>
  <si>
    <t>3.2.7</t>
    <phoneticPr fontId="1"/>
  </si>
  <si>
    <t>3.2.8</t>
    <phoneticPr fontId="1"/>
  </si>
  <si>
    <t>3.2.9</t>
    <phoneticPr fontId="1"/>
  </si>
  <si>
    <t>3.2.10</t>
    <phoneticPr fontId="1"/>
  </si>
  <si>
    <t>3.2.11</t>
    <phoneticPr fontId="1"/>
  </si>
  <si>
    <t>２</t>
    <phoneticPr fontId="1"/>
  </si>
  <si>
    <t>3.2.12</t>
    <phoneticPr fontId="1"/>
  </si>
  <si>
    <t>園</t>
    <phoneticPr fontId="1"/>
  </si>
  <si>
    <t>4.　施設・資材と廃棄物の管理</t>
    <rPh sb="3" eb="5">
      <t>シセツ</t>
    </rPh>
    <rPh sb="6" eb="8">
      <t>シザイ</t>
    </rPh>
    <rPh sb="9" eb="12">
      <t>ハイキブツ</t>
    </rPh>
    <rPh sb="13" eb="15">
      <t>カンリ</t>
    </rPh>
    <phoneticPr fontId="1"/>
  </si>
  <si>
    <t>4.1　種苗管理</t>
    <rPh sb="4" eb="6">
      <t>シュビョウ</t>
    </rPh>
    <rPh sb="6" eb="8">
      <t>カンリ</t>
    </rPh>
    <phoneticPr fontId="1"/>
  </si>
  <si>
    <t>4.1.1</t>
    <phoneticPr fontId="1"/>
  </si>
  <si>
    <t>4.2　肥料の保管</t>
    <rPh sb="4" eb="6">
      <t>ヒリョウ</t>
    </rPh>
    <rPh sb="7" eb="9">
      <t>ホカン</t>
    </rPh>
    <phoneticPr fontId="1"/>
  </si>
  <si>
    <t>4.2.1</t>
    <phoneticPr fontId="1"/>
  </si>
  <si>
    <t>4.2.2</t>
    <phoneticPr fontId="1"/>
  </si>
  <si>
    <t>4.2.3</t>
    <phoneticPr fontId="1"/>
  </si>
  <si>
    <t>4.3　農薬の保管・廃棄</t>
    <rPh sb="4" eb="6">
      <t>ノウヤク</t>
    </rPh>
    <rPh sb="7" eb="9">
      <t>ホカン</t>
    </rPh>
    <rPh sb="10" eb="12">
      <t>ハイキ</t>
    </rPh>
    <phoneticPr fontId="1"/>
  </si>
  <si>
    <t>4.3.1</t>
    <phoneticPr fontId="1"/>
  </si>
  <si>
    <t>4.3.2</t>
    <phoneticPr fontId="1"/>
  </si>
  <si>
    <t>4.3.3</t>
    <phoneticPr fontId="1"/>
  </si>
  <si>
    <t>4.3.4</t>
    <phoneticPr fontId="1"/>
  </si>
  <si>
    <t>4.3.5</t>
    <phoneticPr fontId="1"/>
  </si>
  <si>
    <t>4.3.6</t>
    <phoneticPr fontId="1"/>
  </si>
  <si>
    <t>4.4.1</t>
    <phoneticPr fontId="1"/>
  </si>
  <si>
    <t>4.4.2</t>
    <phoneticPr fontId="1"/>
  </si>
  <si>
    <t>4.5　廃棄物管理</t>
    <rPh sb="4" eb="7">
      <t>ハイキブツ</t>
    </rPh>
    <rPh sb="7" eb="9">
      <t>カンリ</t>
    </rPh>
    <phoneticPr fontId="1"/>
  </si>
  <si>
    <t>4.5.1</t>
    <phoneticPr fontId="1"/>
  </si>
  <si>
    <t>4.5.2</t>
    <phoneticPr fontId="1"/>
  </si>
  <si>
    <t>4.5.3</t>
    <phoneticPr fontId="1"/>
  </si>
  <si>
    <t>4.5.4</t>
    <phoneticPr fontId="1"/>
  </si>
  <si>
    <t>4.5.5</t>
    <phoneticPr fontId="1"/>
  </si>
  <si>
    <t>5.　農産物の安全性と食品衛生</t>
    <rPh sb="3" eb="6">
      <t>ノウサンブツ</t>
    </rPh>
    <rPh sb="7" eb="10">
      <t>アンゼンセイ</t>
    </rPh>
    <rPh sb="11" eb="13">
      <t>ショクヒン</t>
    </rPh>
    <rPh sb="13" eb="15">
      <t>エイセイ</t>
    </rPh>
    <phoneticPr fontId="1"/>
  </si>
  <si>
    <t>5.1　共通</t>
    <rPh sb="4" eb="6">
      <t>キョウツウ</t>
    </rPh>
    <phoneticPr fontId="1"/>
  </si>
  <si>
    <t>5.1.1</t>
    <phoneticPr fontId="1"/>
  </si>
  <si>
    <t>5.1.2</t>
    <phoneticPr fontId="1"/>
  </si>
  <si>
    <t>5.2　農産物の収穫・輸送・収穫場所での包装</t>
    <rPh sb="4" eb="7">
      <t>ノウサンブツ</t>
    </rPh>
    <rPh sb="8" eb="10">
      <t>シュウカク</t>
    </rPh>
    <rPh sb="11" eb="13">
      <t>ユソウ</t>
    </rPh>
    <rPh sb="14" eb="16">
      <t>シュウカク</t>
    </rPh>
    <rPh sb="16" eb="18">
      <t>バショ</t>
    </rPh>
    <rPh sb="20" eb="22">
      <t>ホウソウ</t>
    </rPh>
    <phoneticPr fontId="1"/>
  </si>
  <si>
    <t>5.2.1</t>
    <phoneticPr fontId="1"/>
  </si>
  <si>
    <t>5.2.2</t>
    <phoneticPr fontId="1"/>
  </si>
  <si>
    <t>5.2.3</t>
    <phoneticPr fontId="1"/>
  </si>
  <si>
    <t>5.2.4</t>
    <phoneticPr fontId="1"/>
  </si>
  <si>
    <t>5.3　農産物の調製・保管・包装</t>
    <rPh sb="4" eb="7">
      <t>ノウサンブツ</t>
    </rPh>
    <rPh sb="8" eb="10">
      <t>チョウセイ</t>
    </rPh>
    <rPh sb="11" eb="13">
      <t>ホカン</t>
    </rPh>
    <rPh sb="14" eb="16">
      <t>ホウソウ</t>
    </rPh>
    <phoneticPr fontId="1"/>
  </si>
  <si>
    <t>5.3.1</t>
    <phoneticPr fontId="1"/>
  </si>
  <si>
    <t>5.3.2</t>
    <phoneticPr fontId="1"/>
  </si>
  <si>
    <t>5.3.3</t>
  </si>
  <si>
    <t>5.3.4</t>
  </si>
  <si>
    <t>5.3.5</t>
  </si>
  <si>
    <t>5.3.6</t>
  </si>
  <si>
    <t>5.3.7</t>
  </si>
  <si>
    <t>5.3.8</t>
    <phoneticPr fontId="1"/>
  </si>
  <si>
    <t>6.　労働安全と福祉の管理</t>
    <rPh sb="3" eb="5">
      <t>ロウドウ</t>
    </rPh>
    <rPh sb="5" eb="7">
      <t>アンゼン</t>
    </rPh>
    <rPh sb="8" eb="10">
      <t>フクシ</t>
    </rPh>
    <rPh sb="11" eb="13">
      <t>カンリ</t>
    </rPh>
    <phoneticPr fontId="1"/>
  </si>
  <si>
    <t>評価</t>
    <rPh sb="0" eb="2">
      <t>ヒョウカ</t>
    </rPh>
    <phoneticPr fontId="1"/>
  </si>
  <si>
    <t>4.1.4</t>
    <phoneticPr fontId="1"/>
  </si>
  <si>
    <t>4.1.2</t>
    <phoneticPr fontId="1"/>
  </si>
  <si>
    <t>4.1.3</t>
    <phoneticPr fontId="1"/>
  </si>
  <si>
    <t>2.2.4</t>
    <phoneticPr fontId="1"/>
  </si>
  <si>
    <t>2.2.5</t>
    <phoneticPr fontId="1"/>
  </si>
  <si>
    <t>備考</t>
    <rPh sb="0" eb="2">
      <t>ビコウ</t>
    </rPh>
    <phoneticPr fontId="1"/>
  </si>
  <si>
    <t>3.1.4</t>
    <phoneticPr fontId="1"/>
  </si>
  <si>
    <t>「日本GAP規範」に基づく農場評価制度</t>
    <rPh sb="1" eb="3">
      <t>ニホン</t>
    </rPh>
    <rPh sb="6" eb="8">
      <t>キハン</t>
    </rPh>
    <rPh sb="10" eb="11">
      <t>モト</t>
    </rPh>
    <rPh sb="13" eb="15">
      <t>ノウジョウ</t>
    </rPh>
    <rPh sb="15" eb="17">
      <t>ヒョウカ</t>
    </rPh>
    <rPh sb="17" eb="19">
      <t>セイド</t>
    </rPh>
    <phoneticPr fontId="1"/>
  </si>
  <si>
    <t>評価員</t>
    <rPh sb="0" eb="2">
      <t>ヒョウカ</t>
    </rPh>
    <rPh sb="2" eb="3">
      <t>イン</t>
    </rPh>
    <phoneticPr fontId="1"/>
  </si>
  <si>
    <t>日時</t>
    <rPh sb="0" eb="2">
      <t>ニチジ</t>
    </rPh>
    <phoneticPr fontId="1"/>
  </si>
  <si>
    <t>評価0</t>
    <rPh sb="0" eb="2">
      <t>ヒョウカ</t>
    </rPh>
    <phoneticPr fontId="1"/>
  </si>
  <si>
    <t>評価1</t>
    <rPh sb="0" eb="2">
      <t>ヒョウカ</t>
    </rPh>
    <phoneticPr fontId="1"/>
  </si>
  <si>
    <t>評価2</t>
    <rPh sb="0" eb="2">
      <t>ヒョウカ</t>
    </rPh>
    <phoneticPr fontId="1"/>
  </si>
  <si>
    <t>評価3</t>
    <rPh sb="0" eb="2">
      <t>ヒョウカ</t>
    </rPh>
    <phoneticPr fontId="1"/>
  </si>
  <si>
    <t>評価4</t>
    <rPh sb="0" eb="2">
      <t>ヒョウカ</t>
    </rPh>
    <phoneticPr fontId="1"/>
  </si>
  <si>
    <t>管理分類小計</t>
    <rPh sb="0" eb="2">
      <t>カンリ</t>
    </rPh>
    <rPh sb="2" eb="4">
      <t>ブンルイ</t>
    </rPh>
    <rPh sb="4" eb="6">
      <t>ショウケイ</t>
    </rPh>
    <phoneticPr fontId="1"/>
  </si>
  <si>
    <t>管理分類</t>
    <rPh sb="0" eb="2">
      <t>カンリ</t>
    </rPh>
    <rPh sb="2" eb="4">
      <t>ブンルイ</t>
    </rPh>
    <phoneticPr fontId="1"/>
  </si>
  <si>
    <t>点数</t>
    <rPh sb="0" eb="2">
      <t>テンスウ</t>
    </rPh>
    <phoneticPr fontId="1"/>
  </si>
  <si>
    <t>１．農場管理システムの妥当性</t>
    <rPh sb="2" eb="4">
      <t>ノウジョウ</t>
    </rPh>
    <rPh sb="4" eb="6">
      <t>カンリ</t>
    </rPh>
    <rPh sb="11" eb="14">
      <t>ダトウセイ</t>
    </rPh>
    <phoneticPr fontId="1"/>
  </si>
  <si>
    <t>４．施設・設備と廃棄物の管理</t>
    <rPh sb="2" eb="4">
      <t>シセツ</t>
    </rPh>
    <rPh sb="5" eb="7">
      <t>セツビ</t>
    </rPh>
    <rPh sb="8" eb="10">
      <t>ハイキ</t>
    </rPh>
    <rPh sb="10" eb="11">
      <t>ブツ</t>
    </rPh>
    <rPh sb="12" eb="14">
      <t>カンリ</t>
    </rPh>
    <phoneticPr fontId="1"/>
  </si>
  <si>
    <t>評価レベルごとの指摘項目数</t>
    <rPh sb="0" eb="2">
      <t>ヒョウカ</t>
    </rPh>
    <rPh sb="8" eb="10">
      <t>シテキ</t>
    </rPh>
    <rPh sb="10" eb="12">
      <t>コウモク</t>
    </rPh>
    <rPh sb="12" eb="13">
      <t>スウ</t>
    </rPh>
    <phoneticPr fontId="1"/>
  </si>
  <si>
    <t>管理分類の合計点数</t>
    <rPh sb="0" eb="2">
      <t>カンリ</t>
    </rPh>
    <rPh sb="2" eb="4">
      <t>ブンルイ</t>
    </rPh>
    <rPh sb="5" eb="7">
      <t>ゴウケイ</t>
    </rPh>
    <rPh sb="7" eb="9">
      <t>テンスウ</t>
    </rPh>
    <phoneticPr fontId="1"/>
  </si>
  <si>
    <t>総合評価</t>
    <rPh sb="0" eb="2">
      <t>ソウゴウ</t>
    </rPh>
    <rPh sb="2" eb="4">
      <t>ヒョウカ</t>
    </rPh>
    <phoneticPr fontId="1"/>
  </si>
  <si>
    <t>総評および推奨</t>
    <rPh sb="0" eb="2">
      <t>ソウヒョウ</t>
    </rPh>
    <rPh sb="5" eb="7">
      <t>スイショウ</t>
    </rPh>
    <phoneticPr fontId="1"/>
  </si>
  <si>
    <t>総合点数</t>
  </si>
  <si>
    <t>総合評価判定</t>
  </si>
  <si>
    <t>右の件に該当していない</t>
  </si>
  <si>
    <t>評価３が５項目以上あり、評価４がない</t>
  </si>
  <si>
    <t>評価４が１項目以上ある</t>
  </si>
  <si>
    <t>☆☆☆☆</t>
    <phoneticPr fontId="1"/>
  </si>
  <si>
    <t>☆☆☆☆</t>
    <phoneticPr fontId="1"/>
  </si>
  <si>
    <t>☆☆☆</t>
    <phoneticPr fontId="1"/>
  </si>
  <si>
    <t>☆☆☆</t>
    <phoneticPr fontId="1"/>
  </si>
  <si>
    <t>☆☆</t>
    <phoneticPr fontId="1"/>
  </si>
  <si>
    <t>☆☆</t>
    <phoneticPr fontId="1"/>
  </si>
  <si>
    <t>☆</t>
    <phoneticPr fontId="1"/>
  </si>
  <si>
    <t>☆</t>
    <phoneticPr fontId="1"/>
  </si>
  <si>
    <t>農場評価基準：全農場共通AF　作物共通CB　水田畑作CC　園芸FV　茶（農水省ガイドライン）</t>
    <rPh sb="0" eb="2">
      <t>ノウジョウ</t>
    </rPh>
    <rPh sb="2" eb="4">
      <t>ヒョウカ</t>
    </rPh>
    <rPh sb="4" eb="6">
      <t>キジュン</t>
    </rPh>
    <rPh sb="7" eb="8">
      <t>ゼン</t>
    </rPh>
    <rPh sb="8" eb="10">
      <t>ノウジョウ</t>
    </rPh>
    <rPh sb="10" eb="12">
      <t>キョウツウ</t>
    </rPh>
    <rPh sb="15" eb="17">
      <t>サクモツ</t>
    </rPh>
    <rPh sb="17" eb="19">
      <t>キョウツウ</t>
    </rPh>
    <rPh sb="22" eb="24">
      <t>スイデン</t>
    </rPh>
    <rPh sb="24" eb="26">
      <t>ハタサク</t>
    </rPh>
    <rPh sb="29" eb="31">
      <t>エンゲイ</t>
    </rPh>
    <rPh sb="34" eb="35">
      <t>サ</t>
    </rPh>
    <rPh sb="36" eb="39">
      <t>ノウスイショウ</t>
    </rPh>
    <phoneticPr fontId="1"/>
  </si>
  <si>
    <t>５．農産物の安全性と食品衛生</t>
    <rPh sb="2" eb="5">
      <t>ノウサンブツ</t>
    </rPh>
    <rPh sb="6" eb="8">
      <t>アンゼン</t>
    </rPh>
    <rPh sb="8" eb="9">
      <t>セイ</t>
    </rPh>
    <rPh sb="10" eb="12">
      <t>ショクヒン</t>
    </rPh>
    <rPh sb="12" eb="14">
      <t>エイセイ</t>
    </rPh>
    <phoneticPr fontId="1"/>
  </si>
  <si>
    <t>該当外(-)</t>
    <rPh sb="0" eb="2">
      <t>ガイトウ</t>
    </rPh>
    <rPh sb="2" eb="3">
      <t>ガイ</t>
    </rPh>
    <phoneticPr fontId="1"/>
  </si>
  <si>
    <t>5.1.3</t>
  </si>
  <si>
    <t>5.1.2</t>
  </si>
  <si>
    <t>評価日時</t>
    <rPh sb="0" eb="2">
      <t>ヒョウカ</t>
    </rPh>
    <rPh sb="2" eb="4">
      <t>ニチジ</t>
    </rPh>
    <phoneticPr fontId="1"/>
  </si>
  <si>
    <t>0/+</t>
    <phoneticPr fontId="1"/>
  </si>
  <si>
    <t>範囲</t>
    <rPh sb="0" eb="2">
      <t>ハンイ</t>
    </rPh>
    <phoneticPr fontId="1"/>
  </si>
  <si>
    <t>4.4　燃料・エネルギーの管理</t>
    <rPh sb="4" eb="6">
      <t>ネンリョウ</t>
    </rPh>
    <rPh sb="13" eb="15">
      <t>カンリ</t>
    </rPh>
    <phoneticPr fontId="1"/>
  </si>
  <si>
    <t>項目内容</t>
    <rPh sb="0" eb="2">
      <t>コウモク</t>
    </rPh>
    <rPh sb="2" eb="4">
      <t>ナイヨウ</t>
    </rPh>
    <phoneticPr fontId="1"/>
  </si>
  <si>
    <t>コメント</t>
    <phoneticPr fontId="1"/>
  </si>
  <si>
    <t xml:space="preserve">○水使用に関する認可が必要な場合、許可証を持っているか、水利組合に加盟して組合の規則に従っている。
</t>
    <rPh sb="11" eb="13">
      <t>ヒツヨウ</t>
    </rPh>
    <rPh sb="14" eb="16">
      <t>バアイ</t>
    </rPh>
    <rPh sb="17" eb="20">
      <t>キョカショウ</t>
    </rPh>
    <rPh sb="21" eb="22">
      <t>モ</t>
    </rPh>
    <rPh sb="28" eb="30">
      <t>スイリ</t>
    </rPh>
    <rPh sb="30" eb="32">
      <t>クミアイ</t>
    </rPh>
    <rPh sb="33" eb="35">
      <t>カメイ</t>
    </rPh>
    <rPh sb="37" eb="39">
      <t>クミアイ</t>
    </rPh>
    <rPh sb="40" eb="42">
      <t>キソク</t>
    </rPh>
    <rPh sb="43" eb="44">
      <t>シタガ</t>
    </rPh>
    <phoneticPr fontId="1"/>
  </si>
  <si>
    <t xml:space="preserve">○石灰や土壌改良材の活用、深耕、クリーニングクロップの栽培などにより、土壌のpHやECを適正に保つようにしている。
</t>
    <rPh sb="1" eb="3">
      <t>セッカイ</t>
    </rPh>
    <rPh sb="4" eb="6">
      <t>ドジョウ</t>
    </rPh>
    <rPh sb="6" eb="8">
      <t>カイリョウ</t>
    </rPh>
    <rPh sb="8" eb="9">
      <t>ザイ</t>
    </rPh>
    <rPh sb="10" eb="12">
      <t>カツヨウ</t>
    </rPh>
    <rPh sb="13" eb="15">
      <t>シンコウ</t>
    </rPh>
    <rPh sb="27" eb="29">
      <t>サイバイ</t>
    </rPh>
    <phoneticPr fontId="1"/>
  </si>
  <si>
    <t xml:space="preserve">○土壌構造を改良または維持し、土壌が圧縮硬化しないようにするための技術を活用している。
</t>
    <rPh sb="1" eb="3">
      <t>ドジョウ</t>
    </rPh>
    <rPh sb="3" eb="5">
      <t>コウゾウ</t>
    </rPh>
    <rPh sb="6" eb="8">
      <t>カイリョウ</t>
    </rPh>
    <rPh sb="11" eb="13">
      <t>イジ</t>
    </rPh>
    <rPh sb="15" eb="17">
      <t>ドジョウ</t>
    </rPh>
    <rPh sb="18" eb="20">
      <t>アッシュク</t>
    </rPh>
    <rPh sb="20" eb="22">
      <t>コウカ</t>
    </rPh>
    <rPh sb="33" eb="35">
      <t>ギジュツ</t>
    </rPh>
    <rPh sb="36" eb="38">
      <t>カツヨウ</t>
    </rPh>
    <phoneticPr fontId="1"/>
  </si>
  <si>
    <t xml:space="preserve">○栽培圃場以外で播種や育苗をする際に農薬を使用する場合、農薬が漏出した場合は、環境や農産物に影響を及ぼさないようにしている。
</t>
    <rPh sb="28" eb="30">
      <t>ノウヤク</t>
    </rPh>
    <rPh sb="31" eb="33">
      <t>ロウシュツ</t>
    </rPh>
    <rPh sb="35" eb="37">
      <t>バアイ</t>
    </rPh>
    <rPh sb="39" eb="41">
      <t>カンキョウ</t>
    </rPh>
    <rPh sb="42" eb="45">
      <t>ノウサンブツ</t>
    </rPh>
    <rPh sb="46" eb="48">
      <t>エイキョウ</t>
    </rPh>
    <rPh sb="49" eb="50">
      <t>オヨ</t>
    </rPh>
    <phoneticPr fontId="1"/>
  </si>
  <si>
    <t xml:space="preserve">○農薬の空容器は、防除機の高圧洗浄装置で､または少なくとも３回水で洗浄処理して、中に農薬が残っていないようにしてから、人や環境を汚染しないような安全な場所で、安全な方法で保管している。
</t>
    <rPh sb="1" eb="3">
      <t>ノウヤク</t>
    </rPh>
    <rPh sb="4" eb="5">
      <t>カラ</t>
    </rPh>
    <rPh sb="5" eb="7">
      <t>ヨウキ</t>
    </rPh>
    <rPh sb="40" eb="41">
      <t>ナカ</t>
    </rPh>
    <rPh sb="42" eb="44">
      <t>ノウヤク</t>
    </rPh>
    <rPh sb="45" eb="46">
      <t>ノコ</t>
    </rPh>
    <rPh sb="59" eb="60">
      <t>ヒト</t>
    </rPh>
    <rPh sb="61" eb="63">
      <t>カンキョウ</t>
    </rPh>
    <rPh sb="64" eb="66">
      <t>オセン</t>
    </rPh>
    <rPh sb="79" eb="81">
      <t>アンゼン</t>
    </rPh>
    <rPh sb="82" eb="84">
      <t>ホウホウ</t>
    </rPh>
    <rPh sb="85" eb="87">
      <t>ホカン</t>
    </rPh>
    <phoneticPr fontId="1"/>
  </si>
  <si>
    <t xml:space="preserve">○農薬の空容器の処分は、地域の行政やJAなどが行う回収システムの規則に従い、または産業廃棄物処理業者を利用して、人への汚染や環境汚染を起こさない方法で行っている。
</t>
    <rPh sb="1" eb="3">
      <t>ノウヤク</t>
    </rPh>
    <rPh sb="4" eb="5">
      <t>カラ</t>
    </rPh>
    <rPh sb="5" eb="7">
      <t>ヨウキ</t>
    </rPh>
    <rPh sb="8" eb="10">
      <t>ショブン</t>
    </rPh>
    <rPh sb="12" eb="14">
      <t>チイキ</t>
    </rPh>
    <rPh sb="15" eb="17">
      <t>ギョウセイ</t>
    </rPh>
    <rPh sb="23" eb="24">
      <t>オコナ</t>
    </rPh>
    <rPh sb="25" eb="27">
      <t>カイシュウ</t>
    </rPh>
    <rPh sb="32" eb="34">
      <t>キソク</t>
    </rPh>
    <rPh sb="35" eb="36">
      <t>シタガ</t>
    </rPh>
    <rPh sb="51" eb="53">
      <t>リヨウ</t>
    </rPh>
    <rPh sb="56" eb="57">
      <t>ヒト</t>
    </rPh>
    <rPh sb="59" eb="61">
      <t>オセン</t>
    </rPh>
    <rPh sb="62" eb="64">
      <t>カンキョウ</t>
    </rPh>
    <rPh sb="64" eb="66">
      <t>オセン</t>
    </rPh>
    <rPh sb="67" eb="68">
      <t>オ</t>
    </rPh>
    <rPh sb="72" eb="74">
      <t>ホウホウ</t>
    </rPh>
    <rPh sb="75" eb="76">
      <t>オコナ</t>
    </rPh>
    <phoneticPr fontId="1"/>
  </si>
  <si>
    <t xml:space="preserve">○圃場の周辺からの農薬ドリフトの影響を認識し、必要な対策を講じている。
</t>
    <rPh sb="1" eb="2">
      <t>ホ</t>
    </rPh>
    <rPh sb="2" eb="3">
      <t>ジョウ</t>
    </rPh>
    <rPh sb="4" eb="6">
      <t>シュウヘン</t>
    </rPh>
    <rPh sb="9" eb="11">
      <t>ノウヤク</t>
    </rPh>
    <rPh sb="16" eb="18">
      <t>エイキョウ</t>
    </rPh>
    <rPh sb="19" eb="21">
      <t>ニンシキ</t>
    </rPh>
    <rPh sb="23" eb="25">
      <t>ヒツヨウ</t>
    </rPh>
    <rPh sb="26" eb="28">
      <t>タイサク</t>
    </rPh>
    <rPh sb="29" eb="30">
      <t>コウ</t>
    </rPh>
    <phoneticPr fontId="1"/>
  </si>
  <si>
    <t xml:space="preserve">○正当な理由があり、土壌燻蒸剤等の農薬を使用する場合は、ガス化した農薬が土壌から揮散することを防止する対策を実施している。
○土壌消毒終了後には、耕地を充分耕耘して土壌中に残っているガスを除去し、作付までの期間を守っている。
</t>
    <rPh sb="1" eb="3">
      <t>セイトウ</t>
    </rPh>
    <rPh sb="4" eb="6">
      <t>リユウ</t>
    </rPh>
    <phoneticPr fontId="1"/>
  </si>
  <si>
    <t xml:space="preserve">○遺伝子組換え作物を栽培する場合は、栽培計画を都道府県に届出た上、周辺環境における交雑や他の品種の種子等への混入がないように管理している。
</t>
    <rPh sb="1" eb="4">
      <t>イデンシ</t>
    </rPh>
    <rPh sb="4" eb="6">
      <t>クミカ</t>
    </rPh>
    <rPh sb="7" eb="9">
      <t>サクモツ</t>
    </rPh>
    <rPh sb="10" eb="12">
      <t>サイバイ</t>
    </rPh>
    <rPh sb="14" eb="16">
      <t>バアイ</t>
    </rPh>
    <rPh sb="18" eb="20">
      <t>サイバイ</t>
    </rPh>
    <rPh sb="20" eb="22">
      <t>ケイカク</t>
    </rPh>
    <rPh sb="23" eb="27">
      <t>トドウフケン</t>
    </rPh>
    <rPh sb="28" eb="30">
      <t>トドケデ</t>
    </rPh>
    <rPh sb="31" eb="32">
      <t>ウエ</t>
    </rPh>
    <rPh sb="33" eb="35">
      <t>シュウヘン</t>
    </rPh>
    <rPh sb="35" eb="37">
      <t>カンキョウ</t>
    </rPh>
    <rPh sb="41" eb="43">
      <t>コウザツ</t>
    </rPh>
    <rPh sb="44" eb="45">
      <t>タ</t>
    </rPh>
    <rPh sb="46" eb="48">
      <t>ヒンシュ</t>
    </rPh>
    <rPh sb="49" eb="51">
      <t>シュシ</t>
    </rPh>
    <rPh sb="51" eb="52">
      <t>トウ</t>
    </rPh>
    <rPh sb="54" eb="56">
      <t>コンニュウ</t>
    </rPh>
    <rPh sb="62" eb="64">
      <t>カンリ</t>
    </rPh>
    <phoneticPr fontId="1"/>
  </si>
  <si>
    <t xml:space="preserve">○遺伝子組換え作物を栽培する生産者は､その直接の顧客に対し､農産物が遺伝子組換えである旨を知らせている。
○遺伝子組換え作物の取り扱い計画を作っており、汚染リスク(たとえば隣接する非遺伝子組換え作物への予期せぬ混合)を最低限に抑え､農産物の安全性を維持するための戦略を明確にしている。
</t>
    <rPh sb="30" eb="33">
      <t>ノウサンブツ</t>
    </rPh>
    <rPh sb="60" eb="62">
      <t>サクモツ</t>
    </rPh>
    <rPh sb="116" eb="119">
      <t>ノウサンブツ</t>
    </rPh>
    <rPh sb="120" eb="122">
      <t>アンゼン</t>
    </rPh>
    <phoneticPr fontId="1"/>
  </si>
  <si>
    <t xml:space="preserve">○堆肥等を製造し保管する施設は、床がコンクリート、鋼板、防水シートなどの浸透性のない材料で作り、屋根やシート等で覆ったり、側壁を設けたりして、環境汚染リスクを軽減する方法で保管している。
</t>
    <rPh sb="1" eb="3">
      <t>タイヒ</t>
    </rPh>
    <rPh sb="3" eb="4">
      <t>ナド</t>
    </rPh>
    <rPh sb="83" eb="85">
      <t>ホウホウ</t>
    </rPh>
    <rPh sb="86" eb="88">
      <t>ホカン</t>
    </rPh>
    <phoneticPr fontId="1"/>
  </si>
  <si>
    <t xml:space="preserve">○農薬は、専用の倉庫や頑丈なキャビネットなどに保管し、常に施錠している。
○保管棚は吸収性のない素材で作られている。棚では粉剤は液剤より上段に保管し、毒物劇物と普通物が触れないように分けている。
○農薬保管場所には農薬や農薬散布機等以外のものがなく、入口には農薬の危険性を警告する表示がある。
○農薬事故時の手順書は保管庫から10m以内の見やすい場所にある。
</t>
    <rPh sb="1" eb="3">
      <t>ノウヤク</t>
    </rPh>
    <rPh sb="5" eb="7">
      <t>センヨウ</t>
    </rPh>
    <rPh sb="11" eb="13">
      <t>ガンジョウ</t>
    </rPh>
    <rPh sb="23" eb="25">
      <t>ホカン</t>
    </rPh>
    <rPh sb="27" eb="28">
      <t>ツネ</t>
    </rPh>
    <rPh sb="29" eb="31">
      <t>セジョウ</t>
    </rPh>
    <rPh sb="58" eb="59">
      <t>タナ</t>
    </rPh>
    <rPh sb="61" eb="63">
      <t>フンザイ</t>
    </rPh>
    <rPh sb="64" eb="66">
      <t>エキザイ</t>
    </rPh>
    <rPh sb="68" eb="70">
      <t>ジョウダン</t>
    </rPh>
    <rPh sb="71" eb="73">
      <t>ホカン</t>
    </rPh>
    <rPh sb="99" eb="101">
      <t>ノウヤク</t>
    </rPh>
    <rPh sb="101" eb="103">
      <t>ホカン</t>
    </rPh>
    <rPh sb="103" eb="105">
      <t>バショ</t>
    </rPh>
    <rPh sb="125" eb="127">
      <t>イリグチ</t>
    </rPh>
    <rPh sb="150" eb="152">
      <t>ジコ</t>
    </rPh>
    <rPh sb="152" eb="153">
      <t>ジ</t>
    </rPh>
    <phoneticPr fontId="1"/>
  </si>
  <si>
    <t xml:space="preserve">○禁止農薬、期限切れ農薬、農薬の漏出物を吸収した砂や布等の吸収材などは、その他の農薬と区別して保管している。
○処分は、地域の行政やJAなどが行う回収システムの規則に従い、または産業廃棄物処理業者を利用して、人への汚染や環境汚染を起こさない方法で行っている。
</t>
    <rPh sb="1" eb="3">
      <t>キンシ</t>
    </rPh>
    <rPh sb="3" eb="5">
      <t>ノウヤク</t>
    </rPh>
    <rPh sb="6" eb="8">
      <t>キゲン</t>
    </rPh>
    <rPh sb="8" eb="9">
      <t>ギ</t>
    </rPh>
    <rPh sb="13" eb="15">
      <t>ノウヤク</t>
    </rPh>
    <rPh sb="56" eb="58">
      <t>ショブン</t>
    </rPh>
    <phoneticPr fontId="1"/>
  </si>
  <si>
    <t xml:space="preserve">○燃料貯蔵場所の周辺は、禁煙・火気厳禁とし、周辺に燃えやすいものが置かれていない。
○火災に備えて消火器等を用意している。
</t>
    <rPh sb="1" eb="3">
      <t>ネンリョウ</t>
    </rPh>
    <rPh sb="3" eb="5">
      <t>チョゾウ</t>
    </rPh>
    <rPh sb="5" eb="7">
      <t>バショ</t>
    </rPh>
    <rPh sb="8" eb="10">
      <t>シュウヘン</t>
    </rPh>
    <rPh sb="12" eb="14">
      <t>キンエン</t>
    </rPh>
    <rPh sb="15" eb="17">
      <t>カキ</t>
    </rPh>
    <rPh sb="17" eb="19">
      <t>ゲンキン</t>
    </rPh>
    <rPh sb="22" eb="24">
      <t>シュウヘン</t>
    </rPh>
    <rPh sb="25" eb="26">
      <t>モ</t>
    </rPh>
    <rPh sb="33" eb="34">
      <t>オ</t>
    </rPh>
    <rPh sb="43" eb="45">
      <t>カサイ</t>
    </rPh>
    <rPh sb="46" eb="47">
      <t>ソナ</t>
    </rPh>
    <rPh sb="49" eb="52">
      <t>ショウカキ</t>
    </rPh>
    <rPh sb="52" eb="53">
      <t>トウ</t>
    </rPh>
    <rPh sb="54" eb="56">
      <t>ヨウイ</t>
    </rPh>
    <phoneticPr fontId="1"/>
  </si>
  <si>
    <t xml:space="preserve">○土壌に還元される生分解性資材を利用したり、糞尿や残さ等を堆肥やバイオマス燃料に再生利用するなど、農場で発生する廃棄物の量を出来るだけ少なくする努力をしている。
</t>
    <rPh sb="9" eb="10">
      <t>セイ</t>
    </rPh>
    <rPh sb="10" eb="13">
      <t>ブンカイセイ</t>
    </rPh>
    <rPh sb="52" eb="54">
      <t>ハッセイ</t>
    </rPh>
    <rPh sb="56" eb="59">
      <t>ハイキブツ</t>
    </rPh>
    <rPh sb="60" eb="61">
      <t>リョウ</t>
    </rPh>
    <rPh sb="62" eb="64">
      <t>デキ</t>
    </rPh>
    <rPh sb="67" eb="68">
      <t>スク</t>
    </rPh>
    <rPh sb="73" eb="74">
      <t>チカラ</t>
    </rPh>
    <phoneticPr fontId="1"/>
  </si>
  <si>
    <t xml:space="preserve">○圃場で直接、出荷用に包装する場合は、包装容器が堆肥・土壌などで汚染されないような手順で実施している。
</t>
    <rPh sb="4" eb="6">
      <t>チョクセツ</t>
    </rPh>
    <rPh sb="7" eb="10">
      <t>シュッカヨウ</t>
    </rPh>
    <rPh sb="11" eb="13">
      <t>ホウソウ</t>
    </rPh>
    <rPh sb="15" eb="17">
      <t>バアイ</t>
    </rPh>
    <rPh sb="19" eb="21">
      <t>ホウソウ</t>
    </rPh>
    <rPh sb="27" eb="28">
      <t>ド</t>
    </rPh>
    <rPh sb="28" eb="29">
      <t>ジョウ</t>
    </rPh>
    <rPh sb="41" eb="43">
      <t>テジュン</t>
    </rPh>
    <rPh sb="44" eb="46">
      <t>ジッシ</t>
    </rPh>
    <phoneticPr fontId="1"/>
  </si>
  <si>
    <t xml:space="preserve">○収穫された農産物が汚染されないようにしている。
○農産物を輸送する車両や積み込み用機器は清潔に維持管理している。別の用途にも使用している車両は､汚染を防ぐため特に清潔さに配慮している。農産物の農場外への運搬の際には､積荷に覆いをかけている。
</t>
    <rPh sb="6" eb="9">
      <t>ノウサンブツ</t>
    </rPh>
    <rPh sb="30" eb="32">
      <t>ユソウ</t>
    </rPh>
    <rPh sb="34" eb="36">
      <t>シャリョウ</t>
    </rPh>
    <rPh sb="37" eb="38">
      <t>ツ</t>
    </rPh>
    <rPh sb="39" eb="40">
      <t>コ</t>
    </rPh>
    <rPh sb="41" eb="42">
      <t>ヨウ</t>
    </rPh>
    <rPh sb="42" eb="44">
      <t>キキ</t>
    </rPh>
    <rPh sb="45" eb="47">
      <t>セイケツ</t>
    </rPh>
    <rPh sb="48" eb="50">
      <t>イジ</t>
    </rPh>
    <rPh sb="50" eb="52">
      <t>カンリ</t>
    </rPh>
    <rPh sb="93" eb="96">
      <t>ノウサンブツ</t>
    </rPh>
    <phoneticPr fontId="1"/>
  </si>
  <si>
    <t xml:space="preserve">○農産物の上にある照明器具は、破損しないもの、あるいは破損しても破片等が飛び散らないものを用いている。
</t>
    <rPh sb="11" eb="13">
      <t>キグ</t>
    </rPh>
    <rPh sb="15" eb="17">
      <t>ハソン</t>
    </rPh>
    <rPh sb="27" eb="29">
      <t>ハソン</t>
    </rPh>
    <rPh sb="32" eb="34">
      <t>ハヘン</t>
    </rPh>
    <rPh sb="34" eb="35">
      <t>トウ</t>
    </rPh>
    <rPh sb="45" eb="46">
      <t>モチ</t>
    </rPh>
    <phoneticPr fontId="1"/>
  </si>
  <si>
    <t xml:space="preserve">○農産物の洗浄等の出荷前に使う水や出荷時に使用する氷、および荒茶加工施設で使用する水は、公共の水道水を使用しているか、井戸水の場合は１年に１回水質検査を実施して、飲用に適していることを確認している。
○水質検査は、ISO17025または同等の規格の認定を持つ試験所もしくは厚生労働省の認可を受けている機関が行っている。
</t>
    <rPh sb="30" eb="31">
      <t>アラ</t>
    </rPh>
    <rPh sb="31" eb="32">
      <t>チャ</t>
    </rPh>
    <rPh sb="32" eb="34">
      <t>カコウ</t>
    </rPh>
    <rPh sb="34" eb="36">
      <t>シセツ</t>
    </rPh>
    <rPh sb="37" eb="39">
      <t>シヨウ</t>
    </rPh>
    <rPh sb="41" eb="42">
      <t>ミズ</t>
    </rPh>
    <phoneticPr fontId="1"/>
  </si>
  <si>
    <t xml:space="preserve">○農場の作業者が､清潔な食品置き場､所定の休憩場所､手洗い用設備、および飲み水を利用できるようになっている。
</t>
  </si>
  <si>
    <t xml:space="preserve">○農場周辺の自然環境の保全、良好な景観の形成に向けた個人または地域での取組みに参加している。
</t>
    <rPh sb="1" eb="3">
      <t>ノウジョウ</t>
    </rPh>
    <rPh sb="3" eb="5">
      <t>シュウヘン</t>
    </rPh>
    <rPh sb="6" eb="8">
      <t>シゼン</t>
    </rPh>
    <rPh sb="8" eb="10">
      <t>カンキョウ</t>
    </rPh>
    <rPh sb="11" eb="13">
      <t>ホゼン</t>
    </rPh>
    <rPh sb="23" eb="24">
      <t>ム</t>
    </rPh>
    <rPh sb="26" eb="28">
      <t>コジン</t>
    </rPh>
    <rPh sb="31" eb="33">
      <t>チイキ</t>
    </rPh>
    <rPh sb="35" eb="36">
      <t>ト</t>
    </rPh>
    <rPh sb="36" eb="37">
      <t>ク</t>
    </rPh>
    <rPh sb="39" eb="41">
      <t>サンカ</t>
    </rPh>
    <phoneticPr fontId="1"/>
  </si>
  <si>
    <t>4.4.3</t>
    <phoneticPr fontId="1"/>
  </si>
  <si>
    <t xml:space="preserve">○GH農場評価等を活用して農場を点検し、改善部分の把握・見直しを毎年実施している。
</t>
    <rPh sb="3" eb="5">
      <t>ノウジョウ</t>
    </rPh>
    <rPh sb="5" eb="7">
      <t>ヒョウカ</t>
    </rPh>
    <rPh sb="7" eb="8">
      <t>トウ</t>
    </rPh>
    <rPh sb="9" eb="11">
      <t>カツヨウ</t>
    </rPh>
    <rPh sb="13" eb="15">
      <t>ノウジョウ</t>
    </rPh>
    <rPh sb="16" eb="18">
      <t>テンケン</t>
    </rPh>
    <rPh sb="20" eb="22">
      <t>カイゼン</t>
    </rPh>
    <rPh sb="22" eb="24">
      <t>ブブン</t>
    </rPh>
    <rPh sb="25" eb="27">
      <t>ハアク</t>
    </rPh>
    <rPh sb="28" eb="30">
      <t>ミナオ</t>
    </rPh>
    <rPh sb="32" eb="34">
      <t>マイネン</t>
    </rPh>
    <rPh sb="34" eb="36">
      <t>ジッシ</t>
    </rPh>
    <phoneticPr fontId="1"/>
  </si>
  <si>
    <t xml:space="preserve">○出荷した商品は、出荷単位(出荷ロット)ごとに、収穫日、収穫場所、必要な場合は選果ロットを特定できる記録がある。
</t>
    <rPh sb="1" eb="3">
      <t>シュッカ</t>
    </rPh>
    <rPh sb="5" eb="7">
      <t>ショウヒン</t>
    </rPh>
    <rPh sb="9" eb="11">
      <t>シュッカ</t>
    </rPh>
    <rPh sb="11" eb="13">
      <t>タンイ</t>
    </rPh>
    <rPh sb="14" eb="16">
      <t>シュッカ</t>
    </rPh>
    <rPh sb="24" eb="26">
      <t>シュウカク</t>
    </rPh>
    <rPh sb="26" eb="27">
      <t>ビ</t>
    </rPh>
    <rPh sb="28" eb="30">
      <t>シュウカク</t>
    </rPh>
    <rPh sb="30" eb="32">
      <t>バショ</t>
    </rPh>
    <rPh sb="45" eb="47">
      <t>トクテイ</t>
    </rPh>
    <rPh sb="50" eb="52">
      <t>キロク</t>
    </rPh>
    <phoneticPr fontId="1"/>
  </si>
  <si>
    <t xml:space="preserve">○肥料及びその他資材は、使用する都度記録し、記録簿には以下の項目が記録されている。
① 使用した場所
② 使用した年月日
③ 商標名(肥料の成分など)
④ 使用量
⑤ 施用方法(使用機械など)
⑥ 作業者名
</t>
    <rPh sb="3" eb="4">
      <t>オヨ</t>
    </rPh>
    <rPh sb="7" eb="8">
      <t>タ</t>
    </rPh>
    <rPh sb="8" eb="10">
      <t>シザイ</t>
    </rPh>
    <rPh sb="22" eb="25">
      <t>キロクボ</t>
    </rPh>
    <rPh sb="30" eb="32">
      <t>コウモク</t>
    </rPh>
    <rPh sb="44" eb="46">
      <t>シヨウ</t>
    </rPh>
    <rPh sb="48" eb="50">
      <t>バショ</t>
    </rPh>
    <rPh sb="53" eb="55">
      <t>シヨウ</t>
    </rPh>
    <rPh sb="57" eb="60">
      <t>ネンガッピ</t>
    </rPh>
    <rPh sb="67" eb="69">
      <t>ヒリョウ</t>
    </rPh>
    <rPh sb="70" eb="72">
      <t>セイブン</t>
    </rPh>
    <rPh sb="84" eb="86">
      <t>セヨウ</t>
    </rPh>
    <rPh sb="86" eb="88">
      <t>ホウホウ</t>
    </rPh>
    <rPh sb="89" eb="91">
      <t>シヨウ</t>
    </rPh>
    <rPh sb="91" eb="93">
      <t>キカイ</t>
    </rPh>
    <rPh sb="99" eb="101">
      <t>サギョウ</t>
    </rPh>
    <rPh sb="101" eb="102">
      <t>シャ</t>
    </rPh>
    <rPh sb="102" eb="103">
      <t>メイ</t>
    </rPh>
    <phoneticPr fontId="1"/>
  </si>
  <si>
    <t xml:space="preserve">○農薬使用記録簿等から使用回数、成分回数が守られていることが分かる。
○収穫記録と農薬使用記録簿の対比等で農薬の使用時期(収穫前日数や定植前日数など)が守られていることが分かる。
</t>
    <rPh sb="41" eb="43">
      <t>ノウヤク</t>
    </rPh>
    <rPh sb="43" eb="45">
      <t>シヨウ</t>
    </rPh>
    <rPh sb="45" eb="48">
      <t>キロクボ</t>
    </rPh>
    <rPh sb="51" eb="52">
      <t>トウ</t>
    </rPh>
    <rPh sb="53" eb="55">
      <t>ノウヤク</t>
    </rPh>
    <rPh sb="56" eb="58">
      <t>シヨウ</t>
    </rPh>
    <rPh sb="58" eb="60">
      <t>ジキ</t>
    </rPh>
    <rPh sb="67" eb="69">
      <t>テイショク</t>
    </rPh>
    <rPh sb="69" eb="70">
      <t>マエ</t>
    </rPh>
    <rPh sb="70" eb="72">
      <t>ニッスウ</t>
    </rPh>
    <rPh sb="76" eb="77">
      <t>マモ</t>
    </rPh>
    <rPh sb="85" eb="86">
      <t>ワ</t>
    </rPh>
    <phoneticPr fontId="1"/>
  </si>
  <si>
    <t xml:space="preserve">○定期的に農薬の実地棚卸を行っており、購入記録(購入伝票など)と使用記録から正確な在庫が確認できる。
○在庫に動きがあった後、一か月以内に更新している。
</t>
    <rPh sb="5" eb="7">
      <t>ノウヤク</t>
    </rPh>
    <rPh sb="13" eb="14">
      <t>オコナ</t>
    </rPh>
    <rPh sb="24" eb="26">
      <t>コウニュウ</t>
    </rPh>
    <rPh sb="26" eb="28">
      <t>デンピョウ</t>
    </rPh>
    <rPh sb="38" eb="40">
      <t>セイカク</t>
    </rPh>
    <phoneticPr fontId="1"/>
  </si>
  <si>
    <t xml:space="preserve">○産業廃棄物を処分した際の産業廃棄物管理表(マニフェスト)を５年間保管している。
○JA、廃プラスチック類適正処理協議会等に回収・処理を委託した場合は、委託した伝票等の記録がある。
</t>
    <rPh sb="1" eb="3">
      <t>サンギョウ</t>
    </rPh>
    <rPh sb="3" eb="6">
      <t>ハイキブツ</t>
    </rPh>
    <rPh sb="7" eb="9">
      <t>ショブン</t>
    </rPh>
    <rPh sb="11" eb="12">
      <t>サイ</t>
    </rPh>
    <rPh sb="13" eb="15">
      <t>サンギョウ</t>
    </rPh>
    <rPh sb="15" eb="18">
      <t>ハイキブツ</t>
    </rPh>
    <rPh sb="18" eb="20">
      <t>カンリ</t>
    </rPh>
    <rPh sb="20" eb="21">
      <t>ヒョウ</t>
    </rPh>
    <rPh sb="31" eb="33">
      <t>ネンカン</t>
    </rPh>
    <rPh sb="33" eb="35">
      <t>ホカン</t>
    </rPh>
    <rPh sb="62" eb="64">
      <t>カイシュウ</t>
    </rPh>
    <rPh sb="65" eb="67">
      <t>ショリ</t>
    </rPh>
    <rPh sb="68" eb="70">
      <t>イタク</t>
    </rPh>
    <rPh sb="72" eb="74">
      <t>バアイ</t>
    </rPh>
    <rPh sb="76" eb="78">
      <t>イタク</t>
    </rPh>
    <rPh sb="80" eb="82">
      <t>デンピョウ</t>
    </rPh>
    <rPh sb="82" eb="83">
      <t>トウ</t>
    </rPh>
    <rPh sb="84" eb="86">
      <t>キロク</t>
    </rPh>
    <phoneticPr fontId="1"/>
  </si>
  <si>
    <t xml:space="preserve">○農産物を取り扱う施設内は、整理・整頓・清掃(３S)が行き届き、清潔で乾燥した状態になっている。
</t>
    <rPh sb="1" eb="4">
      <t>ノウサンブツ</t>
    </rPh>
    <rPh sb="5" eb="6">
      <t>ト</t>
    </rPh>
    <rPh sb="7" eb="8">
      <t>アツカ</t>
    </rPh>
    <rPh sb="9" eb="11">
      <t>シセツ</t>
    </rPh>
    <rPh sb="11" eb="12">
      <t>ナイ</t>
    </rPh>
    <rPh sb="14" eb="16">
      <t>セイリ</t>
    </rPh>
    <rPh sb="17" eb="19">
      <t>セイトン</t>
    </rPh>
    <rPh sb="20" eb="22">
      <t>セイソウ</t>
    </rPh>
    <rPh sb="27" eb="28">
      <t>イ</t>
    </rPh>
    <rPh sb="29" eb="30">
      <t>トド</t>
    </rPh>
    <rPh sb="32" eb="34">
      <t>セイケツ</t>
    </rPh>
    <rPh sb="35" eb="37">
      <t>カンソウ</t>
    </rPh>
    <rPh sb="39" eb="41">
      <t>ジョウタイ</t>
    </rPh>
    <phoneticPr fontId="1"/>
  </si>
  <si>
    <t xml:space="preserve">○作業者は、定期的に健康診断を受けている。特に、農薬に接触する全ての作業者に対し､毎年(もしくは農薬の毒性についてのリスク評価に基づく頻度で)健康診断を受けられるようにしている。
</t>
    <rPh sb="1" eb="4">
      <t>サギョウシャ</t>
    </rPh>
    <rPh sb="6" eb="9">
      <t>テイキテキ</t>
    </rPh>
    <rPh sb="10" eb="12">
      <t>ケンコウ</t>
    </rPh>
    <rPh sb="12" eb="14">
      <t>シンダン</t>
    </rPh>
    <rPh sb="15" eb="16">
      <t>ウ</t>
    </rPh>
    <rPh sb="21" eb="22">
      <t>トク</t>
    </rPh>
    <phoneticPr fontId="1"/>
  </si>
  <si>
    <t xml:space="preserve">○農場周辺や地域における生物(野生の動植物)の多様性の状況を監視し、その結果を科学的に評価している。
</t>
    <rPh sb="1" eb="3">
      <t>ノウジョウ</t>
    </rPh>
    <rPh sb="3" eb="5">
      <t>シュウヘン</t>
    </rPh>
    <rPh sb="6" eb="8">
      <t>チイキ</t>
    </rPh>
    <rPh sb="12" eb="14">
      <t>セイブツ</t>
    </rPh>
    <rPh sb="15" eb="17">
      <t>ヤセイ</t>
    </rPh>
    <rPh sb="18" eb="19">
      <t>ドウ</t>
    </rPh>
    <rPh sb="19" eb="21">
      <t>ショクブツ</t>
    </rPh>
    <rPh sb="36" eb="38">
      <t>ケッカ</t>
    </rPh>
    <phoneticPr fontId="1"/>
  </si>
  <si>
    <t xml:space="preserve">○農産物の残留農薬(必要に応じ、残留放射性物質)が、食品衛生法(および販売先(国))の最大残留基準値(MRL)に基づく基準を満たしているか、検証している。
○残留農薬検査および／または必要に応じて行う残留放射性物質などの検査のサンプリング方法について、科学的な根拠が示されている。
○残留農薬検査は､ISO17025または同等の規格の認定を持つ試験所が行っている。
※組織内または外部の検証プログラムに参加している場合は該当外。
</t>
    <rPh sb="10" eb="12">
      <t>ヒツヨウ</t>
    </rPh>
    <rPh sb="13" eb="14">
      <t>オウ</t>
    </rPh>
    <rPh sb="207" eb="209">
      <t>バアイ</t>
    </rPh>
    <rPh sb="210" eb="212">
      <t>ガイトウ</t>
    </rPh>
    <rPh sb="212" eb="213">
      <t>ガイ</t>
    </rPh>
    <phoneticPr fontId="1"/>
  </si>
  <si>
    <t xml:space="preserve">○全ての農薬の使用について、以下の内容を記録簿に記録している。
① 使用した年月日
② 使用した場所
③ 使用した作物
④ 使用した農薬の商標名
⑤ 使用した農薬の単位面積当たりの使用量または希釈倍数
⑥ 収穫前期間
⑦ 作業者名
⑧ 使用した防除機
⑨ 農薬使用時の天候(特に、風などドリフトに関係する情報)
⑩ 散布終了時刻(特に、収穫前日に使用した場合)
</t>
    <rPh sb="1" eb="2">
      <t>スベ</t>
    </rPh>
    <rPh sb="4" eb="6">
      <t>ノウヤク</t>
    </rPh>
    <rPh sb="7" eb="9">
      <t>シヨウ</t>
    </rPh>
    <rPh sb="14" eb="16">
      <t>イカ</t>
    </rPh>
    <rPh sb="17" eb="19">
      <t>ナイヨウ</t>
    </rPh>
    <rPh sb="20" eb="23">
      <t>キロクボ</t>
    </rPh>
    <rPh sb="24" eb="26">
      <t>キロク</t>
    </rPh>
    <rPh sb="34" eb="36">
      <t>シヨウ</t>
    </rPh>
    <rPh sb="38" eb="41">
      <t>ネンガッピ</t>
    </rPh>
    <rPh sb="44" eb="46">
      <t>シヨウ</t>
    </rPh>
    <rPh sb="48" eb="50">
      <t>バショ</t>
    </rPh>
    <rPh sb="53" eb="55">
      <t>シヨウ</t>
    </rPh>
    <rPh sb="57" eb="59">
      <t>サクモツ</t>
    </rPh>
    <rPh sb="62" eb="64">
      <t>シヨウ</t>
    </rPh>
    <rPh sb="75" eb="77">
      <t>シヨウ</t>
    </rPh>
    <rPh sb="103" eb="105">
      <t>シュウカク</t>
    </rPh>
    <rPh sb="105" eb="106">
      <t>マエ</t>
    </rPh>
    <rPh sb="106" eb="108">
      <t>キカン</t>
    </rPh>
    <rPh sb="111" eb="114">
      <t>サギョウシャ</t>
    </rPh>
    <rPh sb="114" eb="115">
      <t>メイ</t>
    </rPh>
    <rPh sb="118" eb="120">
      <t>シヨウ</t>
    </rPh>
    <rPh sb="122" eb="124">
      <t>ボウジョ</t>
    </rPh>
    <rPh sb="124" eb="125">
      <t>キ</t>
    </rPh>
    <rPh sb="128" eb="130">
      <t>ノウヤク</t>
    </rPh>
    <rPh sb="130" eb="132">
      <t>シヨウ</t>
    </rPh>
    <rPh sb="132" eb="133">
      <t>ジ</t>
    </rPh>
    <rPh sb="134" eb="136">
      <t>テンコウ</t>
    </rPh>
    <rPh sb="137" eb="138">
      <t>トク</t>
    </rPh>
    <phoneticPr fontId="1"/>
  </si>
  <si>
    <t xml:space="preserve">○農作物の播種や定植に関して、使用した種子や苗の名称、日付、量(または密度)を記録している。
</t>
    <rPh sb="1" eb="4">
      <t>ノウサクモツ</t>
    </rPh>
    <rPh sb="5" eb="7">
      <t>ハシュ</t>
    </rPh>
    <rPh sb="8" eb="10">
      <t>テイショク</t>
    </rPh>
    <rPh sb="11" eb="12">
      <t>カン</t>
    </rPh>
    <rPh sb="15" eb="17">
      <t>シヨウ</t>
    </rPh>
    <rPh sb="19" eb="21">
      <t>シュシ</t>
    </rPh>
    <rPh sb="22" eb="23">
      <t>ナエ</t>
    </rPh>
    <rPh sb="24" eb="26">
      <t>メイショウ</t>
    </rPh>
    <rPh sb="27" eb="29">
      <t>ヒヅケ</t>
    </rPh>
    <rPh sb="30" eb="31">
      <t>リョウ</t>
    </rPh>
    <rPh sb="35" eb="37">
      <t>ミツド</t>
    </rPh>
    <rPh sb="39" eb="41">
      <t>キロク</t>
    </rPh>
    <phoneticPr fontId="1"/>
  </si>
  <si>
    <t xml:space="preserve">○農薬の保管場所は、農薬が流出しても河川や湖沼に流れ出ない場所にあり、地面に浸透せず、保管場所から流出しないような構造になっている。
○農薬や希釈液が漏出した場合に回収するための砂や布等の吸着材を用意している。
</t>
    <rPh sb="1" eb="3">
      <t>ノウヤク</t>
    </rPh>
    <rPh sb="4" eb="6">
      <t>ホカン</t>
    </rPh>
    <rPh sb="6" eb="8">
      <t>バショ</t>
    </rPh>
    <rPh sb="10" eb="12">
      <t>ノウヤク</t>
    </rPh>
    <rPh sb="13" eb="15">
      <t>リュウシュツ</t>
    </rPh>
    <rPh sb="18" eb="20">
      <t>カセン</t>
    </rPh>
    <rPh sb="21" eb="23">
      <t>コショウ</t>
    </rPh>
    <rPh sb="24" eb="25">
      <t>ナガ</t>
    </rPh>
    <rPh sb="26" eb="27">
      <t>デ</t>
    </rPh>
    <rPh sb="29" eb="31">
      <t>バショ</t>
    </rPh>
    <rPh sb="35" eb="37">
      <t>ジメン</t>
    </rPh>
    <rPh sb="38" eb="40">
      <t>シントウ</t>
    </rPh>
    <rPh sb="45" eb="47">
      <t>バショ</t>
    </rPh>
    <rPh sb="49" eb="51">
      <t>リュウシュツ</t>
    </rPh>
    <rPh sb="57" eb="59">
      <t>コウゾウ</t>
    </rPh>
    <rPh sb="82" eb="84">
      <t>カイシュウ</t>
    </rPh>
    <rPh sb="89" eb="90">
      <t>スナ</t>
    </rPh>
    <phoneticPr fontId="1"/>
  </si>
  <si>
    <t xml:space="preserve">○保管場所は、衝撃に強く燃え難い素材でできている。
○農薬は直射日光の影響を受けない冷涼で乾燥した場所に保管されている。
○倉庫などの人が立ち入る場所に保管している場合は、通気性がある。また、ラベルが読める明るさが確保されている。
</t>
    <rPh sb="3" eb="5">
      <t>バショ</t>
    </rPh>
    <rPh sb="27" eb="29">
      <t>ノウヤク</t>
    </rPh>
    <rPh sb="30" eb="32">
      <t>チョクシャ</t>
    </rPh>
    <rPh sb="35" eb="37">
      <t>エイキョウ</t>
    </rPh>
    <rPh sb="38" eb="39">
      <t>ウ</t>
    </rPh>
    <rPh sb="49" eb="51">
      <t>バショ</t>
    </rPh>
    <rPh sb="52" eb="54">
      <t>ホカン</t>
    </rPh>
    <rPh sb="73" eb="75">
      <t>バショ</t>
    </rPh>
    <rPh sb="100" eb="101">
      <t>ヨ</t>
    </rPh>
    <rPh sb="103" eb="104">
      <t>アカ</t>
    </rPh>
    <rPh sb="107" eb="109">
      <t>カクホ</t>
    </rPh>
    <phoneticPr fontId="1"/>
  </si>
  <si>
    <t xml:space="preserve">○作業者に対して、収穫・選果・梱包などの作業に先立って、微生物汚染など衛生に関する具体的な教育を行っている。
○農産物に直接触れる作業者は、作業に入る前、作業に戻る前に、手洗いをしている。
</t>
    <rPh sb="1" eb="4">
      <t>サギョウシャ</t>
    </rPh>
    <rPh sb="5" eb="6">
      <t>タイ</t>
    </rPh>
    <rPh sb="9" eb="11">
      <t>シュウカク</t>
    </rPh>
    <rPh sb="12" eb="14">
      <t>センカ</t>
    </rPh>
    <rPh sb="15" eb="17">
      <t>コンポウ</t>
    </rPh>
    <rPh sb="20" eb="22">
      <t>サギョウ</t>
    </rPh>
    <rPh sb="23" eb="25">
      <t>サキダ</t>
    </rPh>
    <rPh sb="28" eb="31">
      <t>ビセイブツ</t>
    </rPh>
    <rPh sb="31" eb="33">
      <t>オセン</t>
    </rPh>
    <rPh sb="35" eb="37">
      <t>エイセイ</t>
    </rPh>
    <rPh sb="38" eb="39">
      <t>カン</t>
    </rPh>
    <rPh sb="41" eb="44">
      <t>グタイテキ</t>
    </rPh>
    <rPh sb="45" eb="47">
      <t>キョウイク</t>
    </rPh>
    <rPh sb="48" eb="49">
      <t>オコナ</t>
    </rPh>
    <phoneticPr fontId="1"/>
  </si>
  <si>
    <t xml:space="preserve">○フードディフェンス(意図的な食品汚染の防止)に関するリスク評価を行ったことが分かる記録がある。
○その中で特定されたリスクに対処するための手順がある。
○全ての従業員と外部委託業者の情報を持っている｡
○悪意による脅威が発生した際の是正処置手順を整備している。
</t>
    <rPh sb="39" eb="40">
      <t>ワ</t>
    </rPh>
    <rPh sb="42" eb="44">
      <t>キロク</t>
    </rPh>
    <rPh sb="78" eb="79">
      <t>スベ</t>
    </rPh>
    <phoneticPr fontId="1"/>
  </si>
  <si>
    <t xml:space="preserve">○農薬の希釈や散布は、ラベルの記載通りに行っており、必要な量だけ正確に計量・調合している。
○農薬の取扱い手順書には､農場での散布後立ち入り禁止期間について述べてある。
○販売先(国)の最大残留基準値(MRL)に関する情報を把握して、適合する措置を取っている。
</t>
    <phoneticPr fontId="1"/>
  </si>
  <si>
    <t xml:space="preserve">○農場周辺や地域における生物の多様性を保全する活動が行われている。
○保全活動には、作物保護管理計画(IPM)や土壌管理計画に含まれる具体的な管理技術も含まれる。
</t>
    <rPh sb="1" eb="3">
      <t>ノウジョウ</t>
    </rPh>
    <rPh sb="3" eb="5">
      <t>シュウヘン</t>
    </rPh>
    <rPh sb="6" eb="8">
      <t>チイキ</t>
    </rPh>
    <rPh sb="12" eb="14">
      <t>セイブツ</t>
    </rPh>
    <rPh sb="15" eb="18">
      <t>タヨウセイ</t>
    </rPh>
    <rPh sb="19" eb="21">
      <t>ホゼン</t>
    </rPh>
    <rPh sb="23" eb="25">
      <t>カツドウ</t>
    </rPh>
    <rPh sb="26" eb="27">
      <t>オコナ</t>
    </rPh>
    <rPh sb="35" eb="37">
      <t>ホゼン</t>
    </rPh>
    <phoneticPr fontId="1"/>
  </si>
  <si>
    <t xml:space="preserve">6.10 </t>
    <phoneticPr fontId="1"/>
  </si>
  <si>
    <t>©Copyright　一般社団法人日本生産者GAP協会</t>
  </si>
  <si>
    <t>GH評価制度</t>
    <rPh sb="2" eb="4">
      <t>ヒョウカ</t>
    </rPh>
    <rPh sb="4" eb="6">
      <t>セイド</t>
    </rPh>
    <phoneticPr fontId="1"/>
  </si>
  <si>
    <t>評価集計表</t>
    <rPh sb="0" eb="2">
      <t>ヒョウカ</t>
    </rPh>
    <rPh sb="2" eb="5">
      <t>シュウケイヒョウ</t>
    </rPh>
    <phoneticPr fontId="1"/>
  </si>
  <si>
    <t>800～895点</t>
  </si>
  <si>
    <t>700～795点</t>
  </si>
  <si>
    <t>600～695点</t>
  </si>
  <si>
    <t>595点以下</t>
  </si>
  <si>
    <t>全生産品目</t>
    <rPh sb="0" eb="1">
      <t>ゼン</t>
    </rPh>
    <rPh sb="1" eb="3">
      <t>セイサン</t>
    </rPh>
    <rPh sb="3" eb="5">
      <t>ヒンモク</t>
    </rPh>
    <phoneticPr fontId="1"/>
  </si>
  <si>
    <t>　栽培中の品目✔</t>
    <rPh sb="1" eb="3">
      <t>サイバイ</t>
    </rPh>
    <rPh sb="3" eb="4">
      <t>チュウ</t>
    </rPh>
    <rPh sb="5" eb="7">
      <t>ヒンモク</t>
    </rPh>
    <phoneticPr fontId="1"/>
  </si>
  <si>
    <t>　収穫期間中の品目に✔</t>
    <rPh sb="1" eb="3">
      <t>シュウカク</t>
    </rPh>
    <rPh sb="3" eb="6">
      <t>キカンチュウ</t>
    </rPh>
    <rPh sb="7" eb="9">
      <t>ヒンモク</t>
    </rPh>
    <phoneticPr fontId="1"/>
  </si>
  <si>
    <t>　調製・貯蔵中の品目に✔</t>
    <rPh sb="1" eb="3">
      <t>チョウセイ</t>
    </rPh>
    <rPh sb="4" eb="6">
      <t>チョゾウ</t>
    </rPh>
    <rPh sb="6" eb="7">
      <t>チュウ</t>
    </rPh>
    <rPh sb="8" eb="10">
      <t>ヒンモク</t>
    </rPh>
    <phoneticPr fontId="1"/>
  </si>
  <si>
    <t>　評価対象品目に✔</t>
    <phoneticPr fontId="1"/>
  </si>
  <si>
    <t>☆☆☆☆☆</t>
    <phoneticPr fontId="1"/>
  </si>
  <si>
    <t>評価+</t>
    <rPh sb="0" eb="2">
      <t>ヒョウカ</t>
    </rPh>
    <phoneticPr fontId="1"/>
  </si>
  <si>
    <t>6.12</t>
    <phoneticPr fontId="1"/>
  </si>
  <si>
    <t>6.13</t>
    <phoneticPr fontId="1"/>
  </si>
  <si>
    <t>5.2.5</t>
    <phoneticPr fontId="1"/>
  </si>
  <si>
    <t xml:space="preserve">○作物に必要な量に基づいて、無駄がなく効率的な方法で水の利用・管理を行っている。（必要な場合は記録する。）
</t>
    <rPh sb="41" eb="43">
      <t>ヒツヨウ</t>
    </rPh>
    <rPh sb="44" eb="46">
      <t>バアイ</t>
    </rPh>
    <rPh sb="47" eb="49">
      <t>キロク</t>
    </rPh>
    <phoneticPr fontId="1"/>
  </si>
  <si>
    <t>○貯蔵状態はモニタリング装置で確認できる。
○農産物の輸送時、および長期間貯蔵する農産物は､保存に適した水分量と温度を保っている。</t>
    <rPh sb="15" eb="17">
      <t>カクニン</t>
    </rPh>
    <rPh sb="23" eb="26">
      <t>ノウサンブツ</t>
    </rPh>
    <rPh sb="27" eb="29">
      <t>ユソウ</t>
    </rPh>
    <rPh sb="29" eb="30">
      <t>ジ</t>
    </rPh>
    <rPh sb="59" eb="60">
      <t>タモ</t>
    </rPh>
    <phoneticPr fontId="1"/>
  </si>
  <si>
    <t xml:space="preserve">○全ての作業者向けの「衛生管理の手順書」があり、全ての作業者と来訪者に対し､衛生に関する指示を見えるように掲示し、作業者は手順を実施している。
○「衛生管理の手順書」に従い、毎年衛生教育を行っている。
</t>
    <phoneticPr fontId="1"/>
  </si>
  <si>
    <t>評価規準・チェックシート</t>
    <rPh sb="0" eb="2">
      <t>ヒョウカ</t>
    </rPh>
    <rPh sb="2" eb="4">
      <t>キジュン</t>
    </rPh>
    <phoneticPr fontId="1"/>
  </si>
  <si>
    <t>900～1000点</t>
    <phoneticPr fontId="1"/>
  </si>
  <si>
    <t>1005点～</t>
    <phoneticPr fontId="1"/>
  </si>
  <si>
    <t xml:space="preserve">○包装資材は使用目的に合ったもので､清潔かつ衛生的な状態で保管・使用し､汚染されないようにしている。
</t>
    <rPh sb="1" eb="3">
      <t>ホウソウ</t>
    </rPh>
    <rPh sb="3" eb="5">
      <t>シザイ</t>
    </rPh>
    <rPh sb="6" eb="8">
      <t>シヨウ</t>
    </rPh>
    <rPh sb="8" eb="10">
      <t>モクテキ</t>
    </rPh>
    <rPh sb="11" eb="12">
      <t>ア</t>
    </rPh>
    <rPh sb="18" eb="20">
      <t>セイケツ</t>
    </rPh>
    <rPh sb="22" eb="25">
      <t>エイセイテキ</t>
    </rPh>
    <rPh sb="26" eb="28">
      <t>ジョウタイ</t>
    </rPh>
    <rPh sb="29" eb="31">
      <t>ホカン</t>
    </rPh>
    <rPh sb="32" eb="34">
      <t>シヨウ</t>
    </rPh>
    <rPh sb="36" eb="38">
      <t>オセン</t>
    </rPh>
    <phoneticPr fontId="1"/>
  </si>
  <si>
    <t>7.　環保全と生物多様性の保護</t>
    <rPh sb="3" eb="4">
      <t>ワ</t>
    </rPh>
    <rPh sb="4" eb="6">
      <t>ホゼン</t>
    </rPh>
    <rPh sb="7" eb="9">
      <t>セイブツ</t>
    </rPh>
    <rPh sb="9" eb="12">
      <t>タヨウセイ</t>
    </rPh>
    <rPh sb="13" eb="15">
      <t>ホゴ</t>
    </rPh>
    <phoneticPr fontId="1"/>
  </si>
  <si>
    <t>農業分類：組織、全農場共通、作物共通、水田畑作、園芸</t>
    <rPh sb="0" eb="2">
      <t>ノウギョウ</t>
    </rPh>
    <rPh sb="2" eb="4">
      <t>ブンルイ</t>
    </rPh>
    <rPh sb="5" eb="7">
      <t>ソシキ</t>
    </rPh>
    <rPh sb="8" eb="9">
      <t>ゼン</t>
    </rPh>
    <rPh sb="9" eb="11">
      <t>ノウジョウ</t>
    </rPh>
    <rPh sb="11" eb="13">
      <t>キョウツウ</t>
    </rPh>
    <rPh sb="14" eb="16">
      <t>サクモツ</t>
    </rPh>
    <rPh sb="16" eb="18">
      <t>キョウツウ</t>
    </rPh>
    <rPh sb="19" eb="21">
      <t>スイデン</t>
    </rPh>
    <rPh sb="21" eb="23">
      <t>ハタサク</t>
    </rPh>
    <rPh sb="24" eb="26">
      <t>エンゲイ</t>
    </rPh>
    <phoneticPr fontId="1"/>
  </si>
  <si>
    <t>生産組織名</t>
    <rPh sb="0" eb="2">
      <t>セイサン</t>
    </rPh>
    <rPh sb="2" eb="4">
      <t>ソシキ</t>
    </rPh>
    <rPh sb="4" eb="5">
      <t>メイ</t>
    </rPh>
    <phoneticPr fontId="1"/>
  </si>
  <si>
    <t>組織対応者</t>
    <rPh sb="0" eb="2">
      <t>ソシキ</t>
    </rPh>
    <rPh sb="2" eb="4">
      <t>タイオウ</t>
    </rPh>
    <rPh sb="4" eb="5">
      <t>シャ</t>
    </rPh>
    <phoneticPr fontId="1"/>
  </si>
  <si>
    <t>事務局
項目</t>
    <rPh sb="0" eb="3">
      <t>ジムキョク</t>
    </rPh>
    <rPh sb="4" eb="6">
      <t>コウモク</t>
    </rPh>
    <phoneticPr fontId="1"/>
  </si>
  <si>
    <t>組織評価基準</t>
    <rPh sb="0" eb="2">
      <t>ソシキ</t>
    </rPh>
    <rPh sb="2" eb="4">
      <t>ヒョウカ</t>
    </rPh>
    <rPh sb="4" eb="6">
      <t>キジュン</t>
    </rPh>
    <phoneticPr fontId="1"/>
  </si>
  <si>
    <t>1．組織管理システムの妥当性</t>
    <rPh sb="2" eb="4">
      <t>ソシキ</t>
    </rPh>
    <rPh sb="4" eb="6">
      <t>カンリ</t>
    </rPh>
    <rPh sb="11" eb="14">
      <t>ダトウセイ</t>
    </rPh>
    <phoneticPr fontId="1"/>
  </si>
  <si>
    <t>組</t>
    <rPh sb="0" eb="1">
      <t>クミ</t>
    </rPh>
    <phoneticPr fontId="1"/>
  </si>
  <si>
    <t>1.2</t>
    <phoneticPr fontId="1"/>
  </si>
  <si>
    <t>1.3</t>
  </si>
  <si>
    <t>1.4</t>
  </si>
  <si>
    <t>1.5</t>
  </si>
  <si>
    <t>1.6</t>
  </si>
  <si>
    <t>1.7</t>
  </si>
  <si>
    <t>1.8</t>
  </si>
  <si>
    <t>1.9</t>
  </si>
  <si>
    <t>２．販売管理システムの妥当性</t>
    <rPh sb="2" eb="4">
      <t>ハンバイ</t>
    </rPh>
    <rPh sb="4" eb="6">
      <t>カンリ</t>
    </rPh>
    <rPh sb="11" eb="14">
      <t>ダトウセイ</t>
    </rPh>
    <phoneticPr fontId="1"/>
  </si>
  <si>
    <t>2.1</t>
    <phoneticPr fontId="1"/>
  </si>
  <si>
    <t>2.2</t>
    <phoneticPr fontId="1"/>
  </si>
  <si>
    <t>2.3</t>
  </si>
  <si>
    <t>2.4</t>
  </si>
  <si>
    <t>2.5</t>
  </si>
  <si>
    <t>2.6</t>
  </si>
  <si>
    <t>2.7</t>
  </si>
  <si>
    <t>(注)</t>
    <rPh sb="1" eb="2">
      <t>チュウ</t>
    </rPh>
    <phoneticPr fontId="1"/>
  </si>
  <si>
    <t>サンプル農場数</t>
    <rPh sb="4" eb="6">
      <t>ノウジョウ</t>
    </rPh>
    <rPh sb="6" eb="7">
      <t>スウ</t>
    </rPh>
    <phoneticPr fontId="1"/>
  </si>
  <si>
    <t>最終評価表へ反映</t>
    <rPh sb="0" eb="2">
      <t>サイシュウ</t>
    </rPh>
    <rPh sb="2" eb="4">
      <t>ヒョウカ</t>
    </rPh>
    <rPh sb="4" eb="5">
      <t>ヒョウ</t>
    </rPh>
    <rPh sb="6" eb="8">
      <t>ハンエイ</t>
    </rPh>
    <phoneticPr fontId="1"/>
  </si>
  <si>
    <t>シート【GH評価表】
評価</t>
    <rPh sb="6" eb="8">
      <t>ヒョウカ</t>
    </rPh>
    <rPh sb="8" eb="9">
      <t>ヒョウ</t>
    </rPh>
    <rPh sb="11" eb="13">
      <t>ヒョウカ</t>
    </rPh>
    <phoneticPr fontId="1"/>
  </si>
  <si>
    <t>農場①</t>
    <rPh sb="0" eb="2">
      <t>ノウジョウ</t>
    </rPh>
    <phoneticPr fontId="1"/>
  </si>
  <si>
    <t>農場②</t>
    <rPh sb="0" eb="2">
      <t>ノウジョウ</t>
    </rPh>
    <phoneticPr fontId="1"/>
  </si>
  <si>
    <t>農場③</t>
    <rPh sb="0" eb="2">
      <t>ノウジョウ</t>
    </rPh>
    <phoneticPr fontId="1"/>
  </si>
  <si>
    <t>農場④</t>
    <rPh sb="0" eb="2">
      <t>ノウジョウ</t>
    </rPh>
    <phoneticPr fontId="1"/>
  </si>
  <si>
    <t>農場⑤</t>
    <rPh sb="0" eb="2">
      <t>ノウジョウ</t>
    </rPh>
    <phoneticPr fontId="1"/>
  </si>
  <si>
    <t>農場⑥</t>
    <rPh sb="0" eb="2">
      <t>ノウジョウ</t>
    </rPh>
    <phoneticPr fontId="1"/>
  </si>
  <si>
    <t>農場⑦</t>
    <rPh sb="0" eb="2">
      <t>ノウジョウ</t>
    </rPh>
    <phoneticPr fontId="1"/>
  </si>
  <si>
    <t>農場⑧</t>
    <rPh sb="0" eb="2">
      <t>ノウジョウ</t>
    </rPh>
    <phoneticPr fontId="1"/>
  </si>
  <si>
    <t>農場⑨</t>
    <rPh sb="0" eb="2">
      <t>ノウジョウ</t>
    </rPh>
    <phoneticPr fontId="1"/>
  </si>
  <si>
    <t>農場⑩</t>
    <rPh sb="0" eb="2">
      <t>ノウジョウ</t>
    </rPh>
    <phoneticPr fontId="1"/>
  </si>
  <si>
    <t>✔</t>
    <phoneticPr fontId="1"/>
  </si>
  <si>
    <t>全農場数</t>
    <rPh sb="0" eb="1">
      <t>ゼン</t>
    </rPh>
    <rPh sb="1" eb="3">
      <t>ノウジョウ</t>
    </rPh>
    <rPh sb="3" eb="4">
      <t>スウ</t>
    </rPh>
    <phoneticPr fontId="1"/>
  </si>
  <si>
    <t>サンプリング農場数</t>
    <rPh sb="6" eb="8">
      <t>ノウジョウ</t>
    </rPh>
    <rPh sb="8" eb="9">
      <t>スウ</t>
    </rPh>
    <phoneticPr fontId="1"/>
  </si>
  <si>
    <t>サンプリングの根拠</t>
    <rPh sb="7" eb="9">
      <t>コンキョ</t>
    </rPh>
    <phoneticPr fontId="1"/>
  </si>
  <si>
    <t>施設
(集荷場、選果場等)</t>
    <rPh sb="0" eb="2">
      <t>シセツ</t>
    </rPh>
    <rPh sb="4" eb="7">
      <t>シュウカジョウ</t>
    </rPh>
    <rPh sb="8" eb="11">
      <t>センカジョウ</t>
    </rPh>
    <rPh sb="11" eb="12">
      <t>トウ</t>
    </rPh>
    <phoneticPr fontId="1"/>
  </si>
  <si>
    <t>1．組織管理システムの妥当性</t>
    <phoneticPr fontId="1"/>
  </si>
  <si>
    <t>２．販売管理システムの妥当性</t>
    <phoneticPr fontId="1"/>
  </si>
  <si>
    <t xml:space="preserve">○圃場､果樹園地､栽培施設、キノコ栽培地、畜舎、牧場、農産物取扱い施設などの生産場所は、名称・記号等で識別されている。
○圃場や施設などの生産場所は、台帳および図面や地図上で照合できるようになっている。
</t>
    <rPh sb="9" eb="13">
      <t>サイバイシセツ</t>
    </rPh>
    <rPh sb="24" eb="26">
      <t>ボクジョウ</t>
    </rPh>
    <rPh sb="61" eb="63">
      <t>ホジョウ</t>
    </rPh>
    <rPh sb="64" eb="66">
      <t>シセツ</t>
    </rPh>
    <rPh sb="75" eb="77">
      <t>ダイチョウ</t>
    </rPh>
    <phoneticPr fontId="1"/>
  </si>
  <si>
    <t xml:space="preserve">○食品管理、商品管理、労務管理、作物管理（土壌管理、作物養分管理、肥料管理、病害虫管理、農薬管理等）、飼養衛生管理等の責任者とその責任範囲を定めている。（営農形態により当てはまらないものは不要。個人や小規模農場の場合、1名が全ての責任者でも良い。）
</t>
    <phoneticPr fontId="1"/>
  </si>
  <si>
    <t xml:space="preserve">○圃場､果樹園地､栽培施設、キノコ栽培地、畜舎、牧場、農産物取扱い施設などの生産場所で行われる農業活動について記録する仕組みがある。
○記録の保管年数は法令等に従い、それ以外は最低2年間保管されている。
</t>
    <rPh sb="9" eb="13">
      <t>サイバイシセツ</t>
    </rPh>
    <rPh sb="24" eb="26">
      <t>ボクジョウ</t>
    </rPh>
    <phoneticPr fontId="1"/>
  </si>
  <si>
    <t xml:space="preserve">○圃場､果樹園地､栽培施設、キノコ栽培地、畜舎、牧場、農産物取扱い施設などの生産場所などの他、資材倉庫や設備、および培地などの生産資材について、環境への影響、および農産物に対する物理的・化学的(放射性物質、カドミウム等の重金属、アレルゲン含む)・微生物学的汚染、(該当する場合はアニマルウェルフェア)に関するリスク評価を行ったことが分かる記録がある。
○また、リスク管理に必要な地図や図面(リスクマップ)等を作成している。
○リスク評価の結果から、危害がないことを確認しているか、危害を及ぼさない状態にする対策を取っている。少なくとも年1回(リスク要因の変化が考えられる大きな変更があった場合にはその都度）、見直しを行い、更新している。
</t>
    <rPh sb="24" eb="26">
      <t>ボクジョウ</t>
    </rPh>
    <rPh sb="97" eb="102">
      <t>ホウシャセイブッシツ</t>
    </rPh>
    <rPh sb="108" eb="109">
      <t>トウ</t>
    </rPh>
    <rPh sb="110" eb="113">
      <t>ジュウキンゾク</t>
    </rPh>
    <rPh sb="132" eb="134">
      <t>ガイトウ</t>
    </rPh>
    <rPh sb="136" eb="138">
      <t>バアイ</t>
    </rPh>
    <rPh sb="262" eb="263">
      <t>スク</t>
    </rPh>
    <rPh sb="267" eb="268">
      <t>ネン</t>
    </rPh>
    <rPh sb="269" eb="270">
      <t>カイ</t>
    </rPh>
    <rPh sb="300" eb="302">
      <t>ツド</t>
    </rPh>
    <rPh sb="304" eb="306">
      <t>ミナオ</t>
    </rPh>
    <rPh sb="308" eb="309">
      <t>オコナ</t>
    </rPh>
    <rPh sb="311" eb="313">
      <t>コウシン</t>
    </rPh>
    <phoneticPr fontId="1"/>
  </si>
  <si>
    <t xml:space="preserve">○事故や緊急事態が発生した際の対応手順や連絡先一覧等を文書化し、外部の人も含めた農場内の全ての関係者の見やすい場所に掲示している。
○緊急事態には、火災、人身事故、燃料・農薬等の流出などが含まれる。
</t>
    <rPh sb="1" eb="3">
      <t>ジコ</t>
    </rPh>
    <rPh sb="32" eb="34">
      <t>ガイブ</t>
    </rPh>
    <rPh sb="35" eb="36">
      <t>ヒト</t>
    </rPh>
    <rPh sb="37" eb="38">
      <t>フク</t>
    </rPh>
    <rPh sb="40" eb="42">
      <t>ノウジョウ</t>
    </rPh>
    <rPh sb="42" eb="43">
      <t>ナイ</t>
    </rPh>
    <rPh sb="44" eb="45">
      <t>スベ</t>
    </rPh>
    <rPh sb="47" eb="50">
      <t>カンケイシャ</t>
    </rPh>
    <rPh sb="51" eb="52">
      <t>ミ</t>
    </rPh>
    <rPh sb="55" eb="57">
      <t>バショ</t>
    </rPh>
    <rPh sb="58" eb="60">
      <t>ケイジ</t>
    </rPh>
    <phoneticPr fontId="1"/>
  </si>
  <si>
    <t xml:space="preserve">○食品安全、衛生管理、環境保全、労働者の権利と健康、農場経営の健全性を確保し、継続的改善に関わる要求事項、およびリスク評価(全1.4、全1.14、作2.1.1、作2.3.4、全5.1.1、全6.1)で特定したリスクを最小限に抑えるための管理計画やルール等を定め、作業者や来訪者へ周知し、順守している。また、実施状況を確認し、必要に応じて管理計画やルールを見直している。
○農場業務を外部委託している場合は､委託業務が農場の管理計画やルールに適合するように､生産者が外部委託業者の活動について監督している。
</t>
    <rPh sb="6" eb="8">
      <t>エイセイ</t>
    </rPh>
    <rPh sb="8" eb="10">
      <t>カンリ</t>
    </rPh>
    <rPh sb="18" eb="19">
      <t>シャ</t>
    </rPh>
    <rPh sb="20" eb="22">
      <t>ケンリ</t>
    </rPh>
    <rPh sb="23" eb="25">
      <t>ケンコウ</t>
    </rPh>
    <rPh sb="31" eb="34">
      <t>ケンゼンセイ</t>
    </rPh>
    <rPh sb="35" eb="37">
      <t>カクホ</t>
    </rPh>
    <rPh sb="153" eb="157">
      <t>ジッシジョウキョウ</t>
    </rPh>
    <rPh sb="158" eb="160">
      <t>カクニン</t>
    </rPh>
    <rPh sb="162" eb="164">
      <t>ヒツヨウ</t>
    </rPh>
    <rPh sb="165" eb="166">
      <t>オウ</t>
    </rPh>
    <rPh sb="168" eb="170">
      <t>カンリ</t>
    </rPh>
    <rPh sb="170" eb="172">
      <t>ケイカク</t>
    </rPh>
    <rPh sb="177" eb="179">
      <t>ミナオ</t>
    </rPh>
    <rPh sb="244" eb="246">
      <t>カントク</t>
    </rPh>
    <phoneticPr fontId="1"/>
  </si>
  <si>
    <t xml:space="preserve">○責任者や作業者がその能力を向上し、管理計画やルール等に基づいて運営・行動できるように研修や教育活動等が行われている。
○研修や教育は、全ての作業者の言語や文化に配慮している。
○研修の内容と出席者が記録されている。
</t>
    <rPh sb="11" eb="13">
      <t>ノウリョク</t>
    </rPh>
    <rPh sb="14" eb="16">
      <t>コウジョウ</t>
    </rPh>
    <rPh sb="32" eb="34">
      <t>ウンエイ</t>
    </rPh>
    <rPh sb="61" eb="63">
      <t>ケンシュウ</t>
    </rPh>
    <rPh sb="64" eb="66">
      <t>キョウイク</t>
    </rPh>
    <rPh sb="68" eb="69">
      <t>スベ</t>
    </rPh>
    <rPh sb="71" eb="73">
      <t>サギョウ</t>
    </rPh>
    <rPh sb="73" eb="74">
      <t>シャ</t>
    </rPh>
    <rPh sb="75" eb="77">
      <t>ゲンゴ</t>
    </rPh>
    <rPh sb="78" eb="80">
      <t>ブンカ</t>
    </rPh>
    <rPh sb="81" eb="83">
      <t>ハイリョ</t>
    </rPh>
    <rPh sb="90" eb="92">
      <t>ケンシュウ</t>
    </rPh>
    <rPh sb="93" eb="95">
      <t>ナイヨウ</t>
    </rPh>
    <rPh sb="96" eb="99">
      <t>シュッセキシャ</t>
    </rPh>
    <rPh sb="100" eb="102">
      <t>キロク</t>
    </rPh>
    <phoneticPr fontId="1"/>
  </si>
  <si>
    <t>○生産計画（作付・飼養計画、収量計画など）を策定し、生産計画に対する実績を評価し、次期の生産計画に反映している。</t>
    <rPh sb="1" eb="3">
      <t>セイサン</t>
    </rPh>
    <rPh sb="3" eb="5">
      <t>ケイカク</t>
    </rPh>
    <rPh sb="6" eb="8">
      <t>サクツ</t>
    </rPh>
    <rPh sb="9" eb="11">
      <t>シヨウ</t>
    </rPh>
    <rPh sb="11" eb="13">
      <t>ケイカク</t>
    </rPh>
    <rPh sb="14" eb="16">
      <t>シュウリョウ</t>
    </rPh>
    <rPh sb="16" eb="18">
      <t>ケイカク</t>
    </rPh>
    <rPh sb="22" eb="24">
      <t>サクテイ</t>
    </rPh>
    <rPh sb="26" eb="28">
      <t>セイサン</t>
    </rPh>
    <rPh sb="28" eb="30">
      <t>ケイカク</t>
    </rPh>
    <rPh sb="31" eb="32">
      <t>タイ</t>
    </rPh>
    <rPh sb="34" eb="36">
      <t>ジッセキ</t>
    </rPh>
    <rPh sb="37" eb="39">
      <t>ヒョウカ</t>
    </rPh>
    <rPh sb="41" eb="43">
      <t>ジキ</t>
    </rPh>
    <rPh sb="44" eb="48">
      <t>セイサンケイカク</t>
    </rPh>
    <rPh sb="49" eb="51">
      <t>ハンエイ</t>
    </rPh>
    <phoneticPr fontId="1"/>
  </si>
  <si>
    <t>1.10</t>
  </si>
  <si>
    <t xml:space="preserve">○収穫量(および仕入れ量)に対して出荷量が妥当であることが分かる(マスバランス)記録がある。
○自分の農場の農産物ではない他から仕入た農産物は、決められた手順により識別されており、記録で確認できる。
</t>
    <phoneticPr fontId="1"/>
  </si>
  <si>
    <t>1.11</t>
  </si>
  <si>
    <t xml:space="preserve">○出荷・販売した商品には、法令で求められる産地と品目等の表示の他、生産者を特定できる内容を表記している。
○出荷した商品の名称・品目、出荷年月日、出荷先、出荷数量を特定できる記録(出荷記録)がある。
</t>
    <rPh sb="4" eb="6">
      <t>ハンバイ</t>
    </rPh>
    <rPh sb="90" eb="92">
      <t>シュッカ</t>
    </rPh>
    <rPh sb="92" eb="94">
      <t>キロク</t>
    </rPh>
    <phoneticPr fontId="1"/>
  </si>
  <si>
    <t>1.12</t>
  </si>
  <si>
    <t xml:space="preserve">○出荷した商品および労働に関するクレーム、農場のルール違反等の指摘を受け付け、その内容を記録し、原因を追及し、問題点を改善し、その結果を記録する手順が確立され、文書化されている。
○クレームがあった場合は、手順に沿って実施した内容を記録している。
※グループ全体で手順が運用されている場合は該当外。
</t>
    <rPh sb="1" eb="3">
      <t>シュッカ</t>
    </rPh>
    <rPh sb="5" eb="7">
      <t>ショウヒン</t>
    </rPh>
    <rPh sb="13" eb="14">
      <t>カン</t>
    </rPh>
    <rPh sb="21" eb="23">
      <t>ノウジョウ</t>
    </rPh>
    <rPh sb="27" eb="29">
      <t>イハン</t>
    </rPh>
    <rPh sb="29" eb="30">
      <t>トウ</t>
    </rPh>
    <rPh sb="31" eb="33">
      <t>シテキ</t>
    </rPh>
    <rPh sb="34" eb="35">
      <t>ウ</t>
    </rPh>
    <rPh sb="36" eb="37">
      <t>ツ</t>
    </rPh>
    <rPh sb="41" eb="43">
      <t>ナイヨウ</t>
    </rPh>
    <rPh sb="44" eb="46">
      <t>キロク</t>
    </rPh>
    <rPh sb="48" eb="50">
      <t>ゲンイン</t>
    </rPh>
    <rPh sb="51" eb="53">
      <t>ツイキュウ</t>
    </rPh>
    <rPh sb="55" eb="58">
      <t>モンダイテン</t>
    </rPh>
    <rPh sb="59" eb="61">
      <t>カイゼン</t>
    </rPh>
    <rPh sb="65" eb="67">
      <t>ケッカ</t>
    </rPh>
    <rPh sb="68" eb="70">
      <t>キロク</t>
    </rPh>
    <rPh sb="72" eb="74">
      <t>テジュン</t>
    </rPh>
    <rPh sb="75" eb="77">
      <t>カクリツ</t>
    </rPh>
    <rPh sb="80" eb="83">
      <t>ブンショカ</t>
    </rPh>
    <rPh sb="103" eb="105">
      <t>テジュン</t>
    </rPh>
    <rPh sb="106" eb="107">
      <t>ソ</t>
    </rPh>
    <rPh sb="109" eb="111">
      <t>ジッシ</t>
    </rPh>
    <rPh sb="113" eb="115">
      <t>ナイヨウ</t>
    </rPh>
    <rPh sb="129" eb="131">
      <t>ゼンタイ</t>
    </rPh>
    <rPh sb="132" eb="134">
      <t>テジュン</t>
    </rPh>
    <rPh sb="135" eb="137">
      <t>ウンヨウ</t>
    </rPh>
    <rPh sb="142" eb="144">
      <t>バアイ</t>
    </rPh>
    <rPh sb="145" eb="147">
      <t>ガイトウ</t>
    </rPh>
    <rPh sb="147" eb="148">
      <t>ガイ</t>
    </rPh>
    <phoneticPr fontId="1"/>
  </si>
  <si>
    <t>1.13</t>
  </si>
  <si>
    <t xml:space="preserve">○食中毒細菌汚染、異物混入、最大残留値(MRL)超過などによる食品汚染が発覚した際、出荷した商品を速やかに回収(リコール)するための手順が確立され、文書化されている。
○手順のテスト(あるロットの出荷先を特定できるかどうかトレーサビリティのテスト)を行っている。
※グループ全体で手順が運用されている場合は該当外。
</t>
    <phoneticPr fontId="1"/>
  </si>
  <si>
    <t>1.14</t>
  </si>
  <si>
    <t>1.15</t>
    <phoneticPr fontId="1"/>
  </si>
  <si>
    <t xml:space="preserve">○種苗の入手、その他の農業行為で、知的財産権保護に関する法律に従っていることを示すことができる。
○生産者自ら開発した技術・ノウハウ(知的財産)の保護・活用に努めている。
</t>
    <rPh sb="9" eb="10">
      <t>タ</t>
    </rPh>
    <rPh sb="11" eb="13">
      <t>ノウギョウ</t>
    </rPh>
    <rPh sb="13" eb="15">
      <t>コウイ</t>
    </rPh>
    <rPh sb="39" eb="40">
      <t>シメ</t>
    </rPh>
    <rPh sb="50" eb="52">
      <t>セイサン</t>
    </rPh>
    <rPh sb="79" eb="80">
      <t>ツト</t>
    </rPh>
    <phoneticPr fontId="1"/>
  </si>
  <si>
    <t>1.16</t>
    <phoneticPr fontId="1"/>
  </si>
  <si>
    <t>○食品安全や安全な品質に係る全てのサービス（資材、検査、メンテナンス等）の提供者の力量評価を行い、力量に不足がある場合は使用しないなど必要な対策を取っている。</t>
    <rPh sb="6" eb="8">
      <t>アンゼン</t>
    </rPh>
    <rPh sb="9" eb="11">
      <t>ヒンシツ</t>
    </rPh>
    <rPh sb="14" eb="15">
      <t>スベ</t>
    </rPh>
    <rPh sb="25" eb="27">
      <t>ケンサ</t>
    </rPh>
    <phoneticPr fontId="1"/>
  </si>
  <si>
    <t xml:space="preserve">○農薬散布機、灌漑システム、養液供給システムや肥料散布機および計量器や温度計など、誤差を生じやすい機器は良好な状態に維持し、定期的に検証し､必要な較正を行っている。
</t>
    <rPh sb="1" eb="3">
      <t>ノウヤク</t>
    </rPh>
    <rPh sb="3" eb="5">
      <t>サンプ</t>
    </rPh>
    <rPh sb="5" eb="6">
      <t>キ</t>
    </rPh>
    <rPh sb="7" eb="9">
      <t>カンガイ</t>
    </rPh>
    <rPh sb="14" eb="15">
      <t>マモル</t>
    </rPh>
    <rPh sb="15" eb="16">
      <t>エキ</t>
    </rPh>
    <rPh sb="16" eb="18">
      <t>キョウキュウ</t>
    </rPh>
    <rPh sb="41" eb="43">
      <t>ゴサ</t>
    </rPh>
    <rPh sb="44" eb="45">
      <t>ショウ</t>
    </rPh>
    <rPh sb="49" eb="51">
      <t>キキ</t>
    </rPh>
    <rPh sb="52" eb="54">
      <t>リョウコウ</t>
    </rPh>
    <rPh sb="55" eb="57">
      <t>ジョウタイ</t>
    </rPh>
    <rPh sb="58" eb="60">
      <t>イジ</t>
    </rPh>
    <rPh sb="70" eb="72">
      <t>ヒツヨウ</t>
    </rPh>
    <phoneticPr fontId="1"/>
  </si>
  <si>
    <t xml:space="preserve">○飼料の販売及び販売を目的として製造する場合の事前の届出をしている。
○規格／基準に合わない飼料及び飼料添加物を販売していない。飼料の流通や飼料に起因する有害畜産物への影響またはその恐れがある場合は、行政機関の指示に従って適切に対応する。
</t>
    <rPh sb="48" eb="49">
      <t>オヨ</t>
    </rPh>
    <rPh sb="50" eb="52">
      <t>シリョウ</t>
    </rPh>
    <rPh sb="52" eb="55">
      <t>テンカブツ</t>
    </rPh>
    <rPh sb="56" eb="58">
      <t>ハンバイ</t>
    </rPh>
    <rPh sb="64" eb="66">
      <t>シリョウ</t>
    </rPh>
    <rPh sb="67" eb="69">
      <t>リュウツウ</t>
    </rPh>
    <rPh sb="70" eb="72">
      <t>シリョウ</t>
    </rPh>
    <rPh sb="73" eb="75">
      <t>キイン</t>
    </rPh>
    <rPh sb="77" eb="79">
      <t>ユウガイ</t>
    </rPh>
    <rPh sb="79" eb="82">
      <t>チクサンブツ</t>
    </rPh>
    <rPh sb="84" eb="86">
      <t>エイキョウ</t>
    </rPh>
    <rPh sb="91" eb="92">
      <t>オソ</t>
    </rPh>
    <rPh sb="96" eb="98">
      <t>バアイ</t>
    </rPh>
    <rPh sb="100" eb="102">
      <t>ギョウセイ</t>
    </rPh>
    <rPh sb="102" eb="104">
      <t>キカン</t>
    </rPh>
    <rPh sb="105" eb="107">
      <t>シジ</t>
    </rPh>
    <rPh sb="108" eb="109">
      <t>シタガ</t>
    </rPh>
    <rPh sb="111" eb="113">
      <t>テキセツ</t>
    </rPh>
    <rPh sb="114" eb="116">
      <t>タイオウ</t>
    </rPh>
    <phoneticPr fontId="1"/>
  </si>
  <si>
    <t xml:space="preserve">〇用途限定米穀、食用不適米穀、飼料用作物の適切な保管（区分、用途掲示）、販売（用途通知）および処分を行っている。
</t>
    <rPh sb="15" eb="17">
      <t>シリョウ</t>
    </rPh>
    <rPh sb="17" eb="18">
      <t>ヨウ</t>
    </rPh>
    <rPh sb="18" eb="20">
      <t>サクモツ</t>
    </rPh>
    <rPh sb="27" eb="29">
      <t>クブン</t>
    </rPh>
    <rPh sb="30" eb="32">
      <t>ヨウト</t>
    </rPh>
    <rPh sb="32" eb="34">
      <t>ケイジ</t>
    </rPh>
    <rPh sb="39" eb="41">
      <t>ヨウト</t>
    </rPh>
    <rPh sb="41" eb="43">
      <t>ツウチ</t>
    </rPh>
    <rPh sb="50" eb="51">
      <t>オコナ</t>
    </rPh>
    <phoneticPr fontId="1"/>
  </si>
  <si>
    <t xml:space="preserve">○乾燥調製貯蔵施設等においては、施設管理者とオペレーターとの責任分担が明確になっており、施設の適正な管理・運営が行われている。
</t>
    <rPh sb="47" eb="49">
      <t>テキセイ</t>
    </rPh>
    <rPh sb="56" eb="57">
      <t>オコナ</t>
    </rPh>
    <phoneticPr fontId="1"/>
  </si>
  <si>
    <t>2．水・土壌・養分管理</t>
    <rPh sb="2" eb="3">
      <t>ミズ</t>
    </rPh>
    <rPh sb="4" eb="6">
      <t>ドジョウ</t>
    </rPh>
    <rPh sb="7" eb="9">
      <t>ヨウブン</t>
    </rPh>
    <rPh sb="9" eb="11">
      <t>カンリ</t>
    </rPh>
    <phoneticPr fontId="1"/>
  </si>
  <si>
    <t xml:space="preserve">○灌水､洗浄､農薬希釈、養液栽培、菌床栽培等で、出荷までの全作業での水使用について、環境への影響、および農産物に対する物理的･化学的(アレルゲン含む)・微生物学的汚染に関するリスク評価(必要な場合は水質分析の実施)を行ったことが分かる記録がある。
○リスク評価(必要な場合は水質分析)の結果から、危害がないことを確認しているか、危害を及ぼさない状態にする対策を取っている。少なくとも年1回(リスク要因の変化が考えられる大きな変更があった場合にはその都度）、見直しを行い、更新している。
○処理済みの下水や畜産汚水を収穫前に使用する場合には正当な根拠を示せる。
○水質検査は、ISO17025または同等の規格の認定を持つ試験所もしくは厚生労働省の認可を受けている機関が行っている。
</t>
    <rPh sb="7" eb="11">
      <t>ノウヤクキシャク</t>
    </rPh>
    <rPh sb="12" eb="14">
      <t>ヨウエキ</t>
    </rPh>
    <rPh sb="34" eb="37">
      <t>ミズシヨウ</t>
    </rPh>
    <rPh sb="104" eb="106">
      <t>ジッシ</t>
    </rPh>
    <phoneticPr fontId="1"/>
  </si>
  <si>
    <t xml:space="preserve">○代かき後に水田から濁水とともに肥料や農薬の成分が流出しないように対策を取っている。
○代かきに続き田植え前の強制落水や除草剤散布後ラベルに記載された日数(通常７日)以内での落水は行っていない。
</t>
    <rPh sb="1" eb="2">
      <t>シロ</t>
    </rPh>
    <rPh sb="4" eb="5">
      <t>ゴ</t>
    </rPh>
    <rPh sb="6" eb="8">
      <t>スイデン</t>
    </rPh>
    <rPh sb="10" eb="12">
      <t>ダクスイ</t>
    </rPh>
    <rPh sb="16" eb="18">
      <t>ヒリョウ</t>
    </rPh>
    <rPh sb="19" eb="21">
      <t>ノウヤク</t>
    </rPh>
    <rPh sb="22" eb="24">
      <t>セイブン</t>
    </rPh>
    <rPh sb="25" eb="27">
      <t>リュウシュツ</t>
    </rPh>
    <rPh sb="33" eb="35">
      <t>タイサク</t>
    </rPh>
    <rPh sb="36" eb="37">
      <t>ト</t>
    </rPh>
    <rPh sb="44" eb="45">
      <t>シロ</t>
    </rPh>
    <rPh sb="48" eb="49">
      <t>ツヅ</t>
    </rPh>
    <rPh sb="50" eb="52">
      <t>タウ</t>
    </rPh>
    <rPh sb="53" eb="54">
      <t>マエ</t>
    </rPh>
    <rPh sb="55" eb="57">
      <t>キョウセイ</t>
    </rPh>
    <rPh sb="57" eb="59">
      <t>ラクスイ</t>
    </rPh>
    <rPh sb="60" eb="63">
      <t>ジョソウザイ</t>
    </rPh>
    <rPh sb="63" eb="65">
      <t>サンプ</t>
    </rPh>
    <rPh sb="65" eb="66">
      <t>ゴ</t>
    </rPh>
    <rPh sb="70" eb="72">
      <t>キサイ</t>
    </rPh>
    <rPh sb="75" eb="77">
      <t>ニッスウ</t>
    </rPh>
    <rPh sb="78" eb="80">
      <t>ツウジョウ</t>
    </rPh>
    <rPh sb="81" eb="82">
      <t>ニチ</t>
    </rPh>
    <rPh sb="83" eb="85">
      <t>イナイ</t>
    </rPh>
    <rPh sb="87" eb="89">
      <t>ラクスイ</t>
    </rPh>
    <rPh sb="90" eb="91">
      <t>オコナ</t>
    </rPh>
    <phoneticPr fontId="1"/>
  </si>
  <si>
    <t xml:space="preserve">○養液栽培(水耕栽培や隔離ベッド栽培など)において、培養液の廃液を排出する時には、河川・湖沼等の富栄養化を起こすことがないように、廃液の発生抑制や浄化処理などを行っている。
</t>
    <rPh sb="1" eb="2">
      <t>マモル</t>
    </rPh>
    <rPh sb="2" eb="3">
      <t>エキ</t>
    </rPh>
    <rPh sb="3" eb="5">
      <t>サイバイ</t>
    </rPh>
    <rPh sb="26" eb="27">
      <t>バイ</t>
    </rPh>
    <rPh sb="27" eb="28">
      <t>ヨウ</t>
    </rPh>
    <rPh sb="30" eb="32">
      <t>ハイエキ</t>
    </rPh>
    <rPh sb="33" eb="35">
      <t>ハイシュツ</t>
    </rPh>
    <rPh sb="37" eb="38">
      <t>ジ</t>
    </rPh>
    <rPh sb="41" eb="43">
      <t>カセン</t>
    </rPh>
    <rPh sb="44" eb="47">
      <t>コショウトウ</t>
    </rPh>
    <rPh sb="48" eb="52">
      <t>フエイヨウカ</t>
    </rPh>
    <rPh sb="53" eb="54">
      <t>オ</t>
    </rPh>
    <rPh sb="65" eb="67">
      <t>ハイエキ</t>
    </rPh>
    <rPh sb="68" eb="70">
      <t>ハッセイ</t>
    </rPh>
    <rPh sb="70" eb="72">
      <t>ヨクセイ</t>
    </rPh>
    <rPh sb="73" eb="75">
      <t>ジョウカ</t>
    </rPh>
    <rPh sb="75" eb="77">
      <t>ショリ</t>
    </rPh>
    <rPh sb="80" eb="81">
      <t>オコナ</t>
    </rPh>
    <phoneticPr fontId="1"/>
  </si>
  <si>
    <t>2.2　土壌管理（水耕栽培や隔離ベッド栽培など、直接、地面に植えない栽培については該当外。）</t>
    <rPh sb="4" eb="6">
      <t>ドジョウ</t>
    </rPh>
    <rPh sb="6" eb="8">
      <t>カンリ</t>
    </rPh>
    <phoneticPr fontId="1"/>
  </si>
  <si>
    <t xml:space="preserve">○土壌保全を確実に行うための土壌管理計画があり、適正な土壌管理が実施されている。計画には以下の内容が含まれている。
① 土壌の種類
② 前作の状況(土壌病害、連作障害、土壌消毒履歴、土壌流亡等の発生状況など)
③ 土壌図や土壌分析の結果(作土の厚さ、土壌鉱物、有機物含量、保水力等の物理性など)
④ 土壌改良・土作り計画(土壌消毒、石灰によるpH調整、有機物施用による土作りなど)
⑤ 必要な場合は、放射性汚染物質や重金属（穀物の場合はカドミウム、飼料作物の場合はカドミウム、水銀、鉛、ヒ素）等への技術対策
</t>
    <rPh sb="246" eb="247">
      <t>トウ</t>
    </rPh>
    <phoneticPr fontId="1"/>
  </si>
  <si>
    <t xml:space="preserve">○有機質資材の施用、緑肥作物や作物残渣の土壌還元などで、土壌有機物量の維持・増加や炭素貯留に取り組んでいる。
○実施可能な場合､一年生作物の輪作、不耕起／省耕起栽培などを行なっている。
</t>
    <rPh sb="10" eb="12">
      <t>リョクヒ</t>
    </rPh>
    <rPh sb="12" eb="14">
      <t>サクモツ</t>
    </rPh>
    <rPh sb="28" eb="30">
      <t>ドジョウ</t>
    </rPh>
    <rPh sb="30" eb="33">
      <t>ユウキブツ</t>
    </rPh>
    <rPh sb="33" eb="34">
      <t>リョウ</t>
    </rPh>
    <rPh sb="35" eb="37">
      <t>イジ</t>
    </rPh>
    <rPh sb="38" eb="40">
      <t>ゾウカ</t>
    </rPh>
    <rPh sb="41" eb="45">
      <t>タンソチョリュウ</t>
    </rPh>
    <rPh sb="46" eb="47">
      <t>ト</t>
    </rPh>
    <rPh sb="48" eb="49">
      <t>ク</t>
    </rPh>
    <rPh sb="73" eb="76">
      <t>フコウキ</t>
    </rPh>
    <rPh sb="77" eb="78">
      <t>ショウ</t>
    </rPh>
    <rPh sb="78" eb="80">
      <t>コウキ</t>
    </rPh>
    <rPh sb="80" eb="82">
      <t>サイバイ</t>
    </rPh>
    <phoneticPr fontId="1"/>
  </si>
  <si>
    <t xml:space="preserve">○冬から春にかけて畑の表面が裸になり、強い風により土壌粒子が舞い上がるような圃場では、越冬する麦を秋に作付けたり、網マルチで土壌を覆ったりして、風食を防止している。
○土壌の河川・湖沼等への流出や、肥料成分の流失がないよう、農地の耕作技術を生かして､土壌侵食が起こる可能性を減らしている。
</t>
    <rPh sb="14" eb="15">
      <t>ハダカ</t>
    </rPh>
    <rPh sb="38" eb="40">
      <t>ホジョウ</t>
    </rPh>
    <rPh sb="127" eb="129">
      <t>シンショク</t>
    </rPh>
    <phoneticPr fontId="1"/>
  </si>
  <si>
    <t xml:space="preserve">○水田に稲ワラや緑肥をすき込む場合、メタンガス等の温室効果ガスや硫化水素等の発生を削減するため、充分な腐熟期間を設けている。
○秋には少なくとも気温が下がるまでにはすき込んでいる。
</t>
    <rPh sb="1" eb="3">
      <t>スイデン</t>
    </rPh>
    <rPh sb="4" eb="5">
      <t>イナ</t>
    </rPh>
    <rPh sb="8" eb="10">
      <t>リョクヒ</t>
    </rPh>
    <rPh sb="13" eb="14">
      <t>コ</t>
    </rPh>
    <rPh sb="15" eb="17">
      <t>バアイ</t>
    </rPh>
    <rPh sb="23" eb="24">
      <t>トウ</t>
    </rPh>
    <rPh sb="25" eb="27">
      <t>オンシツ</t>
    </rPh>
    <rPh sb="27" eb="29">
      <t>コウカ</t>
    </rPh>
    <rPh sb="32" eb="36">
      <t>リュウカスイソ</t>
    </rPh>
    <rPh sb="36" eb="37">
      <t>ナド</t>
    </rPh>
    <rPh sb="38" eb="40">
      <t>ハッセイ</t>
    </rPh>
    <rPh sb="41" eb="43">
      <t>サクゲン</t>
    </rPh>
    <rPh sb="48" eb="50">
      <t>ジュウブン</t>
    </rPh>
    <rPh sb="51" eb="52">
      <t>フ</t>
    </rPh>
    <rPh sb="52" eb="53">
      <t>ジュク</t>
    </rPh>
    <rPh sb="53" eb="55">
      <t>キカン</t>
    </rPh>
    <rPh sb="56" eb="57">
      <t>モウ</t>
    </rPh>
    <rPh sb="64" eb="65">
      <t>アキ</t>
    </rPh>
    <rPh sb="67" eb="68">
      <t>スク</t>
    </rPh>
    <rPh sb="72" eb="74">
      <t>キオン</t>
    </rPh>
    <rPh sb="75" eb="76">
      <t>サ</t>
    </rPh>
    <rPh sb="84" eb="85">
      <t>コ</t>
    </rPh>
    <phoneticPr fontId="1"/>
  </si>
  <si>
    <t xml:space="preserve">○都道府県の施肥基準等で示している施肥量・方法とともに土壌診断の結果や圃場への全ての養分供給を考慮した養分管理計画書を作成し、養分管理計画書に基づいて適正な施肥を実施している。
○養分管理計画書および施肥実績から、窒素、リン酸等の投与が過剰になっていないことが確認できる。
</t>
    <rPh sb="59" eb="61">
      <t>サクセイ</t>
    </rPh>
    <phoneticPr fontId="1"/>
  </si>
  <si>
    <t xml:space="preserve">○化学肥料・有機質肥料・土壌改良資材等の使用に関する判断の際には、普及指導員、営農指導員、資格所有者など力量のある人によって､アドバイスがなされている。もしくは生産者自身が専門知識があるか、技術文献や専用のソフトウェア等の技術情報に基づいている。
</t>
    <phoneticPr fontId="1"/>
  </si>
  <si>
    <t xml:space="preserve">○作物の特性や生育段階に合わせた施用、作物の根元への局所施用、緩効性肥料の使用など、肥料が効率的に作物へ利用され、一酸化二窒素の排出削減に繋がる技術に取り組んでいる。
</t>
    <rPh sb="57" eb="60">
      <t>イッサンカ</t>
    </rPh>
    <rPh sb="60" eb="63">
      <t>ニチッソ</t>
    </rPh>
    <rPh sb="64" eb="66">
      <t>ハイシュツ</t>
    </rPh>
    <rPh sb="66" eb="68">
      <t>サクゲン</t>
    </rPh>
    <rPh sb="69" eb="70">
      <t>ツナ</t>
    </rPh>
    <phoneticPr fontId="1"/>
  </si>
  <si>
    <t xml:space="preserve">○堆肥・有機質肥料の施用において、その性質や使用方法を考慮して、環境への影響、および農産物に対する物理的・化学的(アレルゲン含む)・微生物学的汚染に関するリスク評価を行ったことが分かる記録がある。少なくとも、以下のことを考慮している。(原材料、製造方法、微生物汚染、雑草種子の混入、重金属や放射性物質含量、施用の時期／場所／可食部への接触)
○リスク評価の結果から、危害がないことを確認しているか、危害を及ぼさない状態にする対策を取っている。リスク要因の変化が考えられる大きな変更があった場合には見直しを行い、更新している。
○堆肥・有機質肥料の施用は、収穫との間に､食品の安全性を損なわないだけの期間を設けている。
</t>
    <rPh sb="1" eb="3">
      <t>タイヒ</t>
    </rPh>
    <rPh sb="6" eb="7">
      <t>シツ</t>
    </rPh>
    <rPh sb="19" eb="21">
      <t>セイシツ</t>
    </rPh>
    <rPh sb="22" eb="24">
      <t>シヨウ</t>
    </rPh>
    <rPh sb="24" eb="26">
      <t>ホウホウ</t>
    </rPh>
    <rPh sb="27" eb="29">
      <t>コウリョ</t>
    </rPh>
    <rPh sb="80" eb="82">
      <t>ヒョウカ</t>
    </rPh>
    <rPh sb="83" eb="84">
      <t>オコナ</t>
    </rPh>
    <rPh sb="89" eb="90">
      <t>ワ</t>
    </rPh>
    <rPh sb="92" eb="94">
      <t>キロク</t>
    </rPh>
    <rPh sb="98" eb="99">
      <t>スク</t>
    </rPh>
    <rPh sb="104" eb="106">
      <t>イカ</t>
    </rPh>
    <rPh sb="110" eb="112">
      <t>コウリョ</t>
    </rPh>
    <rPh sb="264" eb="266">
      <t>タイヒ</t>
    </rPh>
    <phoneticPr fontId="1"/>
  </si>
  <si>
    <t xml:space="preserve">○都道府県などで発行される防除指針や防除基準を参考に、普及指導員、営農指導員、資格所有者などの指導を受けているか、技術文献や専用のソフトウェア等の技術情報に基づいて策定された作物保護管理計画書がある。
○作物保護管理計画には、以下の内容が含まれている。(防除には、予防的措置、観察と判断、介入作業がある)
① 対象作物名
② 防除対象病害虫・雑草名
③ 病害虫・雑草が発生しにくい栽培環境作りの取組み(予防的措置)
④ 発生状況と防除効果などの実績の判断基準(観察と判断)
⑤ 介入の実施予定時期・予定場所および方法(農薬の使用計画を含む)
⑥ 介入に必要な農薬等の資材と使用量(農薬の使用計画を含む)
</t>
    <rPh sb="39" eb="41">
      <t>シカク</t>
    </rPh>
    <rPh sb="41" eb="44">
      <t>ショユウシャ</t>
    </rPh>
    <rPh sb="82" eb="84">
      <t>サクテイ</t>
    </rPh>
    <rPh sb="95" eb="96">
      <t>ショ</t>
    </rPh>
    <rPh sb="102" eb="104">
      <t>サクモツ</t>
    </rPh>
    <rPh sb="104" eb="106">
      <t>ホゴ</t>
    </rPh>
    <rPh sb="106" eb="108">
      <t>カンリ</t>
    </rPh>
    <rPh sb="108" eb="110">
      <t>ケイカク</t>
    </rPh>
    <rPh sb="113" eb="115">
      <t>イカ</t>
    </rPh>
    <rPh sb="116" eb="118">
      <t>ナイヨウ</t>
    </rPh>
    <rPh sb="119" eb="120">
      <t>フク</t>
    </rPh>
    <rPh sb="127" eb="129">
      <t>ボウジョ</t>
    </rPh>
    <rPh sb="132" eb="135">
      <t>ヨボウテキ</t>
    </rPh>
    <rPh sb="135" eb="137">
      <t>ソチ</t>
    </rPh>
    <rPh sb="144" eb="146">
      <t>カイニュウ</t>
    </rPh>
    <rPh sb="146" eb="148">
      <t>サギョウ</t>
    </rPh>
    <rPh sb="197" eb="198">
      <t>ト</t>
    </rPh>
    <rPh sb="198" eb="199">
      <t>ク</t>
    </rPh>
    <rPh sb="201" eb="204">
      <t>ヨボウテキ</t>
    </rPh>
    <rPh sb="204" eb="206">
      <t>ソチ</t>
    </rPh>
    <rPh sb="239" eb="241">
      <t>カイニュウ</t>
    </rPh>
    <rPh sb="244" eb="246">
      <t>ヨテイ</t>
    </rPh>
    <rPh sb="246" eb="248">
      <t>ジキ</t>
    </rPh>
    <rPh sb="256" eb="258">
      <t>ホウホウ</t>
    </rPh>
    <rPh sb="273" eb="275">
      <t>カイニュウ</t>
    </rPh>
    <rPh sb="298" eb="299">
      <t>フク</t>
    </rPh>
    <phoneticPr fontId="1"/>
  </si>
  <si>
    <t xml:space="preserve">○作物保護管理は、「予防的措置」、「観察による介入の判断」、「介入作業」が適切に組み合わされている（総合的病害虫・雑草管理(IPM)の実践）。
</t>
    <rPh sb="50" eb="52">
      <t>ソウゴウ</t>
    </rPh>
    <rPh sb="67" eb="69">
      <t>ジッセン</t>
    </rPh>
    <phoneticPr fontId="1"/>
  </si>
  <si>
    <t xml:space="preserve">○農薬の選択は、農薬管理指導士、農薬適正使用アドバイザー、普及指導員、営農指導員や資格所有者など農薬に関する力量のある人の指導を受けるか、技術文献や専門講習の受講などの技術情報に基づいており、その責任者は農薬適正使用の指示と検証を行っている。
</t>
    <rPh sb="1" eb="3">
      <t>ノウヤク</t>
    </rPh>
    <rPh sb="4" eb="6">
      <t>センタク</t>
    </rPh>
    <rPh sb="16" eb="18">
      <t>ノウヤク</t>
    </rPh>
    <rPh sb="18" eb="20">
      <t>テキセイ</t>
    </rPh>
    <rPh sb="20" eb="22">
      <t>シヨウ</t>
    </rPh>
    <rPh sb="61" eb="63">
      <t>シドウ</t>
    </rPh>
    <rPh sb="64" eb="65">
      <t>ウ</t>
    </rPh>
    <phoneticPr fontId="1"/>
  </si>
  <si>
    <t xml:space="preserve">○かび毒(麦類のDON・NIV、リンゴのパツリンなど)による汚染を防止・低減する対策を実践している。
</t>
    <rPh sb="5" eb="6">
      <t>ムギ</t>
    </rPh>
    <rPh sb="6" eb="7">
      <t>ルイ</t>
    </rPh>
    <rPh sb="30" eb="32">
      <t>オセン</t>
    </rPh>
    <rPh sb="33" eb="35">
      <t>ボウシ</t>
    </rPh>
    <rPh sb="36" eb="38">
      <t>テイゲン</t>
    </rPh>
    <rPh sb="40" eb="42">
      <t>タイサク</t>
    </rPh>
    <rPh sb="43" eb="45">
      <t>ジッセン</t>
    </rPh>
    <phoneticPr fontId="1"/>
  </si>
  <si>
    <t xml:space="preserve">○散布方法に関する法規制を遵守しつつ、作物保護管理計画に基づき、適正に農薬を使用している。
○登録農薬だけを使用し、無登録農薬、禁止農薬は使用していない。また、期限切れ農薬は使用していない。
</t>
    <rPh sb="47" eb="49">
      <t>トウロク</t>
    </rPh>
    <rPh sb="49" eb="51">
      <t>ノウヤク</t>
    </rPh>
    <rPh sb="54" eb="56">
      <t>シヨウ</t>
    </rPh>
    <rPh sb="69" eb="71">
      <t>シヨウ</t>
    </rPh>
    <phoneticPr fontId="1"/>
  </si>
  <si>
    <t xml:space="preserve">○農薬の希釈は、周辺環境に配慮し、農薬や希釈液がこぼれても河川や湖沼等へ流出しない場所で行っている。
○農薬を希釈する水を給水する場合は、農薬タンクを飲料水源や河川・湖沼等に直結して行っていない。
</t>
    <rPh sb="1" eb="3">
      <t>ノウヤク</t>
    </rPh>
    <rPh sb="4" eb="6">
      <t>キシャク</t>
    </rPh>
    <rPh sb="17" eb="19">
      <t>ノウヤク</t>
    </rPh>
    <rPh sb="20" eb="22">
      <t>キシャク</t>
    </rPh>
    <rPh sb="22" eb="23">
      <t>エキ</t>
    </rPh>
    <rPh sb="29" eb="31">
      <t>カセン</t>
    </rPh>
    <rPh sb="32" eb="34">
      <t>コショウ</t>
    </rPh>
    <rPh sb="34" eb="35">
      <t>トウ</t>
    </rPh>
    <rPh sb="36" eb="38">
      <t>リュウシュツ</t>
    </rPh>
    <rPh sb="41" eb="43">
      <t>バショ</t>
    </rPh>
    <rPh sb="44" eb="45">
      <t>ギョウ</t>
    </rPh>
    <rPh sb="69" eb="71">
      <t>ノウヤク</t>
    </rPh>
    <rPh sb="91" eb="92">
      <t>オコナ</t>
    </rPh>
    <phoneticPr fontId="1"/>
  </si>
  <si>
    <t xml:space="preserve">○農薬散布機は、使用の前に十分な点検を行うとともに、使用後はタンク、ホース、ノズルの内外、その他計量器等を含むその他農薬が付着した全ての部分を洗浄している。
</t>
    <rPh sb="1" eb="3">
      <t>ノウヤク</t>
    </rPh>
    <rPh sb="3" eb="5">
      <t>サンプ</t>
    </rPh>
    <rPh sb="5" eb="6">
      <t>キ</t>
    </rPh>
    <rPh sb="8" eb="10">
      <t>シヨウ</t>
    </rPh>
    <rPh sb="11" eb="12">
      <t>マエ</t>
    </rPh>
    <rPh sb="13" eb="15">
      <t>ジュウブン</t>
    </rPh>
    <rPh sb="16" eb="18">
      <t>テンケン</t>
    </rPh>
    <rPh sb="19" eb="20">
      <t>オコナ</t>
    </rPh>
    <rPh sb="26" eb="28">
      <t>シヨウ</t>
    </rPh>
    <rPh sb="28" eb="29">
      <t>ゴ</t>
    </rPh>
    <rPh sb="42" eb="44">
      <t>ナイガイ</t>
    </rPh>
    <rPh sb="57" eb="58">
      <t>ホカ</t>
    </rPh>
    <rPh sb="58" eb="60">
      <t>ノウヤク</t>
    </rPh>
    <rPh sb="61" eb="63">
      <t>フチャク</t>
    </rPh>
    <rPh sb="65" eb="66">
      <t>スベ</t>
    </rPh>
    <rPh sb="68" eb="70">
      <t>ブブン</t>
    </rPh>
    <rPh sb="71" eb="73">
      <t>センジョウ</t>
    </rPh>
    <phoneticPr fontId="1"/>
  </si>
  <si>
    <t xml:space="preserve">○余った希釈済みの散布液や、タンク・散布機等農薬が付着した部分のゆすぎ液は、排水路や河川等に絶対に流入させることなく、人や農作物や環境に危害のない場所に廃棄している。
</t>
    <rPh sb="4" eb="6">
      <t>キシャク</t>
    </rPh>
    <rPh sb="18" eb="20">
      <t>サンプ</t>
    </rPh>
    <rPh sb="20" eb="21">
      <t>キ</t>
    </rPh>
    <rPh sb="21" eb="22">
      <t>トウ</t>
    </rPh>
    <rPh sb="38" eb="41">
      <t>ハイスイロ</t>
    </rPh>
    <rPh sb="42" eb="44">
      <t>カセン</t>
    </rPh>
    <rPh sb="44" eb="45">
      <t>トウ</t>
    </rPh>
    <rPh sb="46" eb="48">
      <t>ゼッタイ</t>
    </rPh>
    <rPh sb="49" eb="51">
      <t>リュウニュウ</t>
    </rPh>
    <rPh sb="59" eb="60">
      <t>ニン</t>
    </rPh>
    <rPh sb="60" eb="61">
      <t>カワヒト</t>
    </rPh>
    <rPh sb="61" eb="63">
      <t>ノウサク</t>
    </rPh>
    <rPh sb="63" eb="64">
      <t>ブツ</t>
    </rPh>
    <rPh sb="65" eb="67">
      <t>カンキョウ</t>
    </rPh>
    <rPh sb="68" eb="70">
      <t>キガイ</t>
    </rPh>
    <rPh sb="73" eb="75">
      <t>バショ</t>
    </rPh>
    <rPh sb="76" eb="78">
      <t>ハイキ</t>
    </rPh>
    <phoneticPr fontId="1"/>
  </si>
  <si>
    <t xml:space="preserve">○周辺地(圃場、河川、住宅等)への農薬のドリフトがないように、気象条件や時間帯を考慮し、ドリフト低減ノズルの使用、散布の方法、風やノズルの向きなどの対策を取っている。
</t>
    <rPh sb="1" eb="3">
      <t>シュウヘン</t>
    </rPh>
    <rPh sb="3" eb="4">
      <t>チ</t>
    </rPh>
    <rPh sb="17" eb="19">
      <t>ノウヤク</t>
    </rPh>
    <rPh sb="31" eb="33">
      <t>キショウ</t>
    </rPh>
    <rPh sb="33" eb="35">
      <t>ジョウケン</t>
    </rPh>
    <rPh sb="36" eb="38">
      <t>ジカン</t>
    </rPh>
    <rPh sb="38" eb="39">
      <t>タイ</t>
    </rPh>
    <rPh sb="40" eb="42">
      <t>コウリョ</t>
    </rPh>
    <rPh sb="48" eb="50">
      <t>テイゲン</t>
    </rPh>
    <rPh sb="54" eb="56">
      <t>シヨウ</t>
    </rPh>
    <rPh sb="57" eb="59">
      <t>サンプ</t>
    </rPh>
    <rPh sb="60" eb="62">
      <t>ホウホウ</t>
    </rPh>
    <rPh sb="63" eb="64">
      <t>カゼ</t>
    </rPh>
    <rPh sb="69" eb="70">
      <t>ム</t>
    </rPh>
    <rPh sb="74" eb="76">
      <t>タイサク</t>
    </rPh>
    <rPh sb="77" eb="78">
      <t>ト</t>
    </rPh>
    <phoneticPr fontId="1"/>
  </si>
  <si>
    <t xml:space="preserve">○花粉媒介昆虫のセイヨウオオマルハナバチ(特定外来生物)を利用する場合は、飼養等の許可を取得し、ハウス等の飼養施設の基準の項目等に沿った逃出し防止の措置を講じている。
〇その他の外来生物の利用について、適切な飼養管理を実施している。
</t>
    <rPh sb="61" eb="63">
      <t>コウモク</t>
    </rPh>
    <phoneticPr fontId="1"/>
  </si>
  <si>
    <t xml:space="preserve">○購入した種苗(種菌を含む)について、供給者名、品種名、生産地、採取年月日（または有効期限）、発芽率、数量、種子処理の記録等、種子容器やその他証票塔等に記載されている種子の品質に関する詳細を入手し、保管している。
○農場内での育苗等の資材の消毒および種苗に使用した農薬等の処理は記録されている。
○自家採取種子の場合は、識別情報、由来、処理(例えば､クリーニングや種子処理)についての記録がある。
</t>
    <rPh sb="8" eb="10">
      <t>タネキン</t>
    </rPh>
    <rPh sb="28" eb="31">
      <t>セイサンチ</t>
    </rPh>
    <rPh sb="32" eb="37">
      <t>サイシュネンガッピ</t>
    </rPh>
    <rPh sb="41" eb="45">
      <t>ユウコウキゲン</t>
    </rPh>
    <rPh sb="47" eb="50">
      <t>ハツガリツ</t>
    </rPh>
    <rPh sb="51" eb="53">
      <t>スウリョウ</t>
    </rPh>
    <rPh sb="61" eb="62">
      <t>ナド</t>
    </rPh>
    <rPh sb="86" eb="88">
      <t>ヒンシツ</t>
    </rPh>
    <rPh sb="125" eb="127">
      <t>シュビョウ</t>
    </rPh>
    <rPh sb="134" eb="135">
      <t>トウ</t>
    </rPh>
    <phoneticPr fontId="1"/>
  </si>
  <si>
    <t>4.2　肥料等の保管</t>
    <rPh sb="4" eb="6">
      <t>ヒリョウ</t>
    </rPh>
    <rPh sb="6" eb="7">
      <t>トウ</t>
    </rPh>
    <rPh sb="8" eb="10">
      <t>ホカン</t>
    </rPh>
    <phoneticPr fontId="1"/>
  </si>
  <si>
    <t xml:space="preserve">○肥料等（培土、培地、その原料等を含む）は、収穫物や農薬とは別に保管している(農薬と混合して使用する肥料は除く)。未熟堆肥が完熟たい肥やその他肥料等と接触しないように保管している。
○保管場所は、排水溝や排水路から離れた場所で環境へ流出しないように、また、火気、直射日光、高温、雨・露および霜、物理的衝撃等の影響を受けず、崩落・落下、発熱・発火・爆発等がないように保管している。
○生石灰や硝酸アンモニウムなど危険性の高い資材は、規制に従って適切に管理している。
</t>
    <rPh sb="1" eb="3">
      <t>ヒリョウ</t>
    </rPh>
    <rPh sb="3" eb="4">
      <t>トウ</t>
    </rPh>
    <rPh sb="5" eb="7">
      <t>バイド</t>
    </rPh>
    <rPh sb="8" eb="10">
      <t>バイチ</t>
    </rPh>
    <rPh sb="13" eb="15">
      <t>ゲンリョウ</t>
    </rPh>
    <rPh sb="15" eb="16">
      <t>トウ</t>
    </rPh>
    <rPh sb="17" eb="18">
      <t>フク</t>
    </rPh>
    <rPh sb="22" eb="25">
      <t>シュウカクブツ</t>
    </rPh>
    <rPh sb="26" eb="28">
      <t>ノウヤク</t>
    </rPh>
    <rPh sb="30" eb="31">
      <t>ベツ</t>
    </rPh>
    <rPh sb="32" eb="34">
      <t>ホカン</t>
    </rPh>
    <rPh sb="39" eb="41">
      <t>ノウヤク</t>
    </rPh>
    <rPh sb="42" eb="44">
      <t>コンゴウ</t>
    </rPh>
    <rPh sb="46" eb="48">
      <t>シヨウ</t>
    </rPh>
    <rPh sb="50" eb="52">
      <t>ヒリョウ</t>
    </rPh>
    <rPh sb="53" eb="54">
      <t>ノゾ</t>
    </rPh>
    <rPh sb="92" eb="94">
      <t>ホカン</t>
    </rPh>
    <rPh sb="94" eb="96">
      <t>バショ</t>
    </rPh>
    <rPh sb="98" eb="101">
      <t>ハイスイコウ</t>
    </rPh>
    <rPh sb="102" eb="105">
      <t>ハイスイロ</t>
    </rPh>
    <rPh sb="107" eb="108">
      <t>ハナ</t>
    </rPh>
    <rPh sb="110" eb="112">
      <t>バショ</t>
    </rPh>
    <rPh sb="139" eb="140">
      <t>アメ</t>
    </rPh>
    <rPh sb="182" eb="184">
      <t>ホカン</t>
    </rPh>
    <rPh sb="191" eb="194">
      <t>セイセッカイ</t>
    </rPh>
    <rPh sb="195" eb="197">
      <t>ショウサン</t>
    </rPh>
    <rPh sb="205" eb="208">
      <t>キケンセイ</t>
    </rPh>
    <rPh sb="209" eb="210">
      <t>タカ</t>
    </rPh>
    <rPh sb="211" eb="213">
      <t>シザイ</t>
    </rPh>
    <rPh sb="215" eb="217">
      <t>キセイ</t>
    </rPh>
    <rPh sb="218" eb="219">
      <t>シタガ</t>
    </rPh>
    <rPh sb="221" eb="223">
      <t>テキセツ</t>
    </rPh>
    <rPh sb="224" eb="226">
      <t>カンリ</t>
    </rPh>
    <phoneticPr fontId="1"/>
  </si>
  <si>
    <t xml:space="preserve">○肥料等は定期的に実地棚卸を行っており、購入記録(購入伝票など)と使用記録から正確な在庫が確認できる。
○在庫に動きがあった後、一か月以内に更新している。
</t>
    <rPh sb="1" eb="3">
      <t>ヒリョウ</t>
    </rPh>
    <rPh sb="3" eb="4">
      <t>トウ</t>
    </rPh>
    <rPh sb="25" eb="27">
      <t>コウニュウ</t>
    </rPh>
    <rPh sb="27" eb="29">
      <t>デンピョウ</t>
    </rPh>
    <rPh sb="39" eb="41">
      <t>セイカク</t>
    </rPh>
    <rPh sb="53" eb="55">
      <t>ザイコ</t>
    </rPh>
    <rPh sb="56" eb="57">
      <t>ウゴ</t>
    </rPh>
    <rPh sb="62" eb="63">
      <t>アト</t>
    </rPh>
    <rPh sb="64" eb="65">
      <t>イッ</t>
    </rPh>
    <rPh sb="66" eb="67">
      <t>ゲツ</t>
    </rPh>
    <rPh sb="67" eb="69">
      <t>イナイ</t>
    </rPh>
    <rPh sb="70" eb="72">
      <t>コウシン</t>
    </rPh>
    <phoneticPr fontId="1"/>
  </si>
  <si>
    <t xml:space="preserve">○希釈していない農薬を農場内､または農場間で運搬する際には､安全で確実な方法を取っている。
○農薬を他の容器に入れ替えていない。容器の破損や農薬の漏出などにより入れ替える場合は、状態の良い同一種類の空容器を、通常のすすぎ処理を３回繰り返してから使用している。
</t>
    <rPh sb="39" eb="40">
      <t>ト</t>
    </rPh>
    <rPh sb="50" eb="51">
      <t>ホカ</t>
    </rPh>
    <rPh sb="52" eb="54">
      <t>ヨウキ</t>
    </rPh>
    <rPh sb="80" eb="81">
      <t>イ</t>
    </rPh>
    <rPh sb="82" eb="83">
      <t>カ</t>
    </rPh>
    <rPh sb="85" eb="87">
      <t>バアイ</t>
    </rPh>
    <rPh sb="110" eb="112">
      <t>ショリ</t>
    </rPh>
    <rPh sb="122" eb="124">
      <t>シヨウ</t>
    </rPh>
    <phoneticPr fontId="1"/>
  </si>
  <si>
    <t>○燃料の貯蔵設備は、消防法に準拠した市区町村の条例に従っている。
○条例等で規制されない場合でも、防油堤や溝を設置するなど、漏れた燃料が水源を汚染しないようになっており、漏れた燃料の回収に備えて砂や布などの吸着材や拡散防止剤等を用意している。</t>
    <phoneticPr fontId="1"/>
  </si>
  <si>
    <t xml:space="preserve">○農場内から排出される可能性のある廃棄物、汚染源その他周辺への影響(騒音、振動、悪臭、煙・埃、有害物質の飛散・流出など)について特定し、農場から出る廃棄物や汚染源の管理計画を立て、適切な廃棄手段を文書化し、適切に管理している。
</t>
    <rPh sb="26" eb="27">
      <t>タ</t>
    </rPh>
    <rPh sb="27" eb="29">
      <t>シュウヘン</t>
    </rPh>
    <rPh sb="31" eb="33">
      <t>エイキョウ</t>
    </rPh>
    <rPh sb="103" eb="105">
      <t>テキセツ</t>
    </rPh>
    <rPh sb="106" eb="108">
      <t>カンリ</t>
    </rPh>
    <phoneticPr fontId="1"/>
  </si>
  <si>
    <t xml:space="preserve">○廃棄物は、回収や処分の方法に応じて分別し、処分されるまでの間、農業や生活環境に支障がないような状態で保管している。
○圃場や施設は整理整頓され、ゴミが散らかっていない。
</t>
    <phoneticPr fontId="1"/>
  </si>
  <si>
    <t xml:space="preserve">○農場で発生した廃棄物をみだりに焼却したり埋めたりせず、地域の回収・処分制度を利用したり、専門の業者に委託したりして適切に処分している。
</t>
    <phoneticPr fontId="1"/>
  </si>
  <si>
    <t>○農産物の栽培・収穫・調製・保管・包装の取扱いと、その器具や施設において、農産物に対する物理的・化学的(アレルゲン含む)・微生物学的汚染に関するリスク評価を行ったことが分かる記録がある。
○リスク評価の結果から、危害がないことを確認しているか、危害を及ぼさない状態にする対策を取っている。少なくとも年1回(リスク要因の変化が考えられる大きな変更があった場合にはその都度）、見直しを行い、更新している。</t>
    <rPh sb="5" eb="7">
      <t>サイバイ</t>
    </rPh>
    <rPh sb="144" eb="145">
      <t>スク</t>
    </rPh>
    <phoneticPr fontId="1"/>
  </si>
  <si>
    <t xml:space="preserve">○作業者が感染症にかかっていると疑われる場合は農産物に影響のある作業をさせない。
○作業者は、農産物の種類や作業工程に応じた清潔な服装を着用している。
○農場内では、喫煙や飲食が制限されている。
</t>
    <rPh sb="23" eb="26">
      <t>ノウサンブツ</t>
    </rPh>
    <rPh sb="27" eb="29">
      <t>エイキョウ</t>
    </rPh>
    <rPh sb="62" eb="64">
      <t>セイケツ</t>
    </rPh>
    <rPh sb="77" eb="79">
      <t>ノウジョウ</t>
    </rPh>
    <rPh sb="79" eb="80">
      <t>ナイ</t>
    </rPh>
    <phoneticPr fontId="1"/>
  </si>
  <si>
    <t xml:space="preserve">○短時間で行くことができる清潔なトイレが圃場や施設の周辺にあり、水・石鹸等の手洗い設備が常備されている。
</t>
    <rPh sb="1" eb="4">
      <t>タンジカン</t>
    </rPh>
    <rPh sb="5" eb="6">
      <t>イ</t>
    </rPh>
    <rPh sb="13" eb="15">
      <t>セイケツ</t>
    </rPh>
    <rPh sb="32" eb="33">
      <t>ミズ</t>
    </rPh>
    <rPh sb="34" eb="36">
      <t>セッケン</t>
    </rPh>
    <rPh sb="36" eb="37">
      <t>ナド</t>
    </rPh>
    <rPh sb="38" eb="40">
      <t>テアラ</t>
    </rPh>
    <rPh sb="41" eb="43">
      <t>セツビ</t>
    </rPh>
    <rPh sb="44" eb="46">
      <t>ジョウビ</t>
    </rPh>
    <phoneticPr fontId="1"/>
  </si>
  <si>
    <t xml:space="preserve">○農業機械や肥料等を保管する農業倉庫などを農産物取扱い施設として一時的に使用する場合や、農産物取扱い施設を一時的に農業倉庫として使用した場合、農産物取扱いを開始する前に徹底した清掃を行っている。
</t>
    <rPh sb="1" eb="3">
      <t>ノウギョウ</t>
    </rPh>
    <rPh sb="3" eb="5">
      <t>キカイ</t>
    </rPh>
    <rPh sb="6" eb="8">
      <t>ヒリョウ</t>
    </rPh>
    <rPh sb="8" eb="9">
      <t>トウ</t>
    </rPh>
    <rPh sb="10" eb="12">
      <t>ホカン</t>
    </rPh>
    <rPh sb="14" eb="16">
      <t>ノウギョウ</t>
    </rPh>
    <rPh sb="21" eb="24">
      <t>ノウサンブツ</t>
    </rPh>
    <rPh sb="24" eb="26">
      <t>トリアツカイ</t>
    </rPh>
    <rPh sb="27" eb="29">
      <t>シセツ</t>
    </rPh>
    <rPh sb="44" eb="47">
      <t>ノウサンブツ</t>
    </rPh>
    <rPh sb="47" eb="49">
      <t>トリアツカ</t>
    </rPh>
    <rPh sb="50" eb="52">
      <t>シセツ</t>
    </rPh>
    <rPh sb="53" eb="56">
      <t>イチジテキ</t>
    </rPh>
    <rPh sb="57" eb="59">
      <t>ノウギョウ</t>
    </rPh>
    <rPh sb="59" eb="61">
      <t>ソウコ</t>
    </rPh>
    <rPh sb="64" eb="66">
      <t>シヨウ</t>
    </rPh>
    <rPh sb="68" eb="70">
      <t>バアイ</t>
    </rPh>
    <rPh sb="71" eb="74">
      <t>ノウサンブツ</t>
    </rPh>
    <rPh sb="74" eb="76">
      <t>トリアツカ</t>
    </rPh>
    <rPh sb="78" eb="80">
      <t>カイシ</t>
    </rPh>
    <phoneticPr fontId="1"/>
  </si>
  <si>
    <t xml:space="preserve">○飼料生産において、規格/基準に合わない飼料をおよび飼料添加物は使用していない。
○好気的変敗・かびの発生や異物混入等の防止のための飼料の調製を実施している。
</t>
    <rPh sb="1" eb="3">
      <t>シリョウ</t>
    </rPh>
    <rPh sb="3" eb="5">
      <t>セイサン</t>
    </rPh>
    <rPh sb="10" eb="12">
      <t>キカク</t>
    </rPh>
    <rPh sb="13" eb="15">
      <t>キジュン</t>
    </rPh>
    <rPh sb="16" eb="17">
      <t>ア</t>
    </rPh>
    <rPh sb="20" eb="22">
      <t>シリョウ</t>
    </rPh>
    <rPh sb="26" eb="28">
      <t>シリョウ</t>
    </rPh>
    <rPh sb="28" eb="31">
      <t>テンカブツ</t>
    </rPh>
    <rPh sb="29" eb="31">
      <t>シヨウ</t>
    </rPh>
    <rPh sb="66" eb="68">
      <t>チョウセイ</t>
    </rPh>
    <rPh sb="69" eb="71">
      <t>ジッシ</t>
    </rPh>
    <phoneticPr fontId="1"/>
  </si>
  <si>
    <t xml:space="preserve">○作物の生産区域(圃場やハウス)内で､食品安全への潜在的なリスクとなるような動物の著しい活動の形跡や鳥獣害がないかを確認し、必要な場合、生物多様性に配慮しながら対策を講じている。
</t>
    <rPh sb="9" eb="11">
      <t>ホジョウ</t>
    </rPh>
    <rPh sb="50" eb="53">
      <t>チョウジュウガイ</t>
    </rPh>
    <rPh sb="58" eb="60">
      <t>カクニン</t>
    </rPh>
    <rPh sb="62" eb="64">
      <t>ヒツヨウ</t>
    </rPh>
    <rPh sb="65" eb="67">
      <t>バアイ</t>
    </rPh>
    <rPh sb="68" eb="70">
      <t>セイブツ</t>
    </rPh>
    <rPh sb="70" eb="73">
      <t>タヨウセイ</t>
    </rPh>
    <rPh sb="74" eb="76">
      <t>ハイリョ</t>
    </rPh>
    <rPh sb="80" eb="82">
      <t>タイサク</t>
    </rPh>
    <rPh sb="83" eb="84">
      <t>コウ</t>
    </rPh>
    <phoneticPr fontId="1"/>
  </si>
  <si>
    <t xml:space="preserve">○繰り返し使う収穫用の機械、車両、器具、容器は、定期的に点検・整備、清掃・洗浄等を行い、清潔に取り扱い、保管をしている。
○点検や清掃は最低頻度を定めて実施記録を残している。
○農産物に汚染、異物/異品種/有毒植物等の混入等がないような手順で収穫している。
</t>
    <rPh sb="1" eb="2">
      <t>ク</t>
    </rPh>
    <rPh sb="3" eb="4">
      <t>カエ</t>
    </rPh>
    <rPh sb="9" eb="10">
      <t>ヨウ</t>
    </rPh>
    <rPh sb="11" eb="13">
      <t>キカイ</t>
    </rPh>
    <rPh sb="14" eb="16">
      <t>シャリョウ</t>
    </rPh>
    <rPh sb="17" eb="19">
      <t>キグ</t>
    </rPh>
    <rPh sb="20" eb="22">
      <t>ヨウキ</t>
    </rPh>
    <rPh sb="24" eb="27">
      <t>テイキテキ</t>
    </rPh>
    <rPh sb="47" eb="48">
      <t>ト</t>
    </rPh>
    <rPh sb="49" eb="50">
      <t>アツカ</t>
    </rPh>
    <rPh sb="52" eb="54">
      <t>ホカン</t>
    </rPh>
    <rPh sb="89" eb="92">
      <t>ノウサンブツ</t>
    </rPh>
    <rPh sb="93" eb="95">
      <t>オセン</t>
    </rPh>
    <rPh sb="96" eb="98">
      <t>イブツ</t>
    </rPh>
    <rPh sb="108" eb="110">
      <t>コンニュウ</t>
    </rPh>
    <rPh sb="110" eb="111">
      <t>トウ</t>
    </rPh>
    <rPh sb="111" eb="112">
      <t>トウ</t>
    </rPh>
    <rPh sb="117" eb="119">
      <t>テジュン</t>
    </rPh>
    <rPh sb="120" eb="122">
      <t>シュウカク</t>
    </rPh>
    <phoneticPr fontId="1"/>
  </si>
  <si>
    <t xml:space="preserve">○農産物を取り扱う施設内は、充分な採光や照明、換気が確保されている。
○農産物の種類や作業工程、品質基準等応じて必要な場合、温度・湿度の管理を行い記録している。
</t>
    <rPh sb="1" eb="4">
      <t>ノウサンブツ</t>
    </rPh>
    <rPh sb="5" eb="6">
      <t>ト</t>
    </rPh>
    <rPh sb="7" eb="8">
      <t>アツカ</t>
    </rPh>
    <rPh sb="36" eb="39">
      <t>ノウサンブツ</t>
    </rPh>
    <rPh sb="53" eb="54">
      <t>オウ</t>
    </rPh>
    <rPh sb="56" eb="58">
      <t>ヒツヨウ</t>
    </rPh>
    <rPh sb="59" eb="61">
      <t>バアイ</t>
    </rPh>
    <rPh sb="65" eb="67">
      <t>シツド</t>
    </rPh>
    <rPh sb="68" eb="70">
      <t>カンリ</t>
    </rPh>
    <rPh sb="71" eb="72">
      <t>オコナ</t>
    </rPh>
    <rPh sb="73" eb="75">
      <t>キロク</t>
    </rPh>
    <phoneticPr fontId="1"/>
  </si>
  <si>
    <t xml:space="preserve">○農産物の取り扱いおよび保管の施設・設備・機械・器具・容器は、定点検・整備、清掃・洗浄等を行い、清潔に取り扱い、保管をしている。
○点検や清掃は最低頻度を定めて実施記録を残している。
○収穫後の農産物に汚染、異物/異品種/有毒植物等の混入がないように洗浄、選果、調製、梱包、保管等を行っている。
○農産物のくずやゴミは、特定の場所にまとめ、その場所をきれいに清掃し、汚染、異物/異品種/有毒植物等の混入等のリスク対策を取っている。
</t>
    <rPh sb="27" eb="29">
      <t>ヨウキ</t>
    </rPh>
    <rPh sb="93" eb="95">
      <t>シュウカク</t>
    </rPh>
    <rPh sb="139" eb="140">
      <t>トウ</t>
    </rPh>
    <rPh sb="141" eb="142">
      <t>オコナ</t>
    </rPh>
    <rPh sb="189" eb="192">
      <t>イヒンシュ</t>
    </rPh>
    <rPh sb="201" eb="202">
      <t>トウ</t>
    </rPh>
    <phoneticPr fontId="1"/>
  </si>
  <si>
    <t xml:space="preserve">○農産物を取り扱う施設に、収穫後の農産物の洗浄、選果、調製、梱包、保管等に必要のない物品が置かれていない。
○燃油や整備に必要な工具や潤滑油、清掃用具等は、農産物を取り扱う場所から離して保管している。
○生産物に接触する可能性のある洗剤､潤滑剤等は､食品業界での使用が認可されたものを使用している。
</t>
    <rPh sb="1" eb="4">
      <t>ノウサンブツ</t>
    </rPh>
    <rPh sb="5" eb="6">
      <t>ト</t>
    </rPh>
    <rPh sb="7" eb="8">
      <t>アツカ</t>
    </rPh>
    <rPh sb="9" eb="11">
      <t>シセツ</t>
    </rPh>
    <rPh sb="17" eb="20">
      <t>ノウサンブツ</t>
    </rPh>
    <rPh sb="55" eb="57">
      <t>ネンユ</t>
    </rPh>
    <rPh sb="71" eb="73">
      <t>セイソウ</t>
    </rPh>
    <rPh sb="73" eb="75">
      <t>ヨウグ</t>
    </rPh>
    <rPh sb="142" eb="144">
      <t>シヨウ</t>
    </rPh>
    <phoneticPr fontId="1"/>
  </si>
  <si>
    <t xml:space="preserve">○ペットや有害生物（野生動物、昆虫等）が農産物取扱い施設に侵入・発生したり、農産物に接触したりしないように、施設の設計および／または具体的な対策が実施されている。
○モニタリングを行い、有害生物の侵入・発生が判った場合には、直ちに排除する対策を用意している。
○害獣の捕獲、そ族・昆虫への殺剤使用は、その管理を記録している。
</t>
    <rPh sb="5" eb="9">
      <t>ユウガイセイブツ</t>
    </rPh>
    <rPh sb="15" eb="17">
      <t>コンチュウ</t>
    </rPh>
    <rPh sb="17" eb="18">
      <t>トウ</t>
    </rPh>
    <rPh sb="20" eb="23">
      <t>ノウサンブツ</t>
    </rPh>
    <rPh sb="23" eb="25">
      <t>トリアツカ</t>
    </rPh>
    <rPh sb="26" eb="28">
      <t>シセツ</t>
    </rPh>
    <rPh sb="29" eb="31">
      <t>シンニュウ</t>
    </rPh>
    <rPh sb="32" eb="34">
      <t>ハッセイ</t>
    </rPh>
    <rPh sb="38" eb="41">
      <t>ノウサンブツ</t>
    </rPh>
    <rPh sb="42" eb="44">
      <t>セッショク</t>
    </rPh>
    <rPh sb="54" eb="56">
      <t>シセツ</t>
    </rPh>
    <rPh sb="57" eb="59">
      <t>セッケイ</t>
    </rPh>
    <rPh sb="73" eb="75">
      <t>ジッシ</t>
    </rPh>
    <rPh sb="90" eb="91">
      <t>オコナ</t>
    </rPh>
    <rPh sb="119" eb="121">
      <t>タイサク</t>
    </rPh>
    <rPh sb="122" eb="124">
      <t>ヨウイ</t>
    </rPh>
    <phoneticPr fontId="1"/>
  </si>
  <si>
    <t xml:space="preserve">○荒茶の製造エリアは土足禁止となっており、入場口に土足禁止の旨の表示があり、遵守されている。
</t>
    <rPh sb="1" eb="2">
      <t>アラ</t>
    </rPh>
    <rPh sb="2" eb="3">
      <t>チャ</t>
    </rPh>
    <rPh sb="4" eb="6">
      <t>セイゾウ</t>
    </rPh>
    <rPh sb="10" eb="12">
      <t>ドソク</t>
    </rPh>
    <rPh sb="12" eb="14">
      <t>キンシ</t>
    </rPh>
    <rPh sb="21" eb="23">
      <t>ニュウジョウ</t>
    </rPh>
    <rPh sb="23" eb="24">
      <t>グチ</t>
    </rPh>
    <rPh sb="25" eb="27">
      <t>ドソク</t>
    </rPh>
    <rPh sb="27" eb="29">
      <t>キンシ</t>
    </rPh>
    <rPh sb="30" eb="31">
      <t>ムネ</t>
    </rPh>
    <rPh sb="32" eb="34">
      <t>ヒョウジ</t>
    </rPh>
    <rPh sb="38" eb="40">
      <t>ジュンシュ</t>
    </rPh>
    <phoneticPr fontId="1"/>
  </si>
  <si>
    <t>5.4　スプラウト類の衛生と管理</t>
    <rPh sb="9" eb="10">
      <t>ルイ</t>
    </rPh>
    <rPh sb="11" eb="13">
      <t>エイセイ</t>
    </rPh>
    <rPh sb="14" eb="16">
      <t>カンリ</t>
    </rPh>
    <phoneticPr fontId="1"/>
  </si>
  <si>
    <t>5.4.1</t>
    <phoneticPr fontId="1"/>
  </si>
  <si>
    <t>スプラウト類の農産物取扱工程における衛生管理を実施している（管理体制の整備、作業者の健康・衛生管理を含む）。</t>
    <phoneticPr fontId="1"/>
  </si>
  <si>
    <t>5.4.2</t>
  </si>
  <si>
    <t>スプラウト類の培地、栽培容器の安全性の確認と適切な管理をしている。</t>
    <phoneticPr fontId="1"/>
  </si>
  <si>
    <t>5.4.3</t>
  </si>
  <si>
    <t>スプラウト類に使用する水について、水質検査、給水設備の保守管理、異物混入防止対策、微生物汚染防止対策を実施している。</t>
    <phoneticPr fontId="1"/>
  </si>
  <si>
    <t>5.4.4</t>
  </si>
  <si>
    <t>スプラウト類（種子、作物を含む）を扱う場所は他の区域との境界を明確にし、衛生管理を実施している。</t>
    <phoneticPr fontId="1"/>
  </si>
  <si>
    <t>5.4.5</t>
  </si>
  <si>
    <t>スプラウト類の生産設備について工程ごとの専用化を実施している。</t>
    <phoneticPr fontId="1"/>
  </si>
  <si>
    <t>5.4.6</t>
  </si>
  <si>
    <t>スプラウト類の種子の殺菌・衛生管理を実施している。</t>
    <phoneticPr fontId="1"/>
  </si>
  <si>
    <t>5.5　きのこ類の衛生と管理</t>
    <rPh sb="7" eb="8">
      <t>ルイ</t>
    </rPh>
    <rPh sb="9" eb="11">
      <t>エイセイ</t>
    </rPh>
    <rPh sb="12" eb="14">
      <t>カンリ</t>
    </rPh>
    <phoneticPr fontId="1"/>
  </si>
  <si>
    <t>5.5.1</t>
    <phoneticPr fontId="1"/>
  </si>
  <si>
    <t>きのこ類の原木、菌床資材等、種菌の安全性の確認と適切な管理をしている。</t>
    <phoneticPr fontId="1"/>
  </si>
  <si>
    <t>5.5.2</t>
  </si>
  <si>
    <t>きのこ類の培養施設の温度・湿度等の適切な環境条件の維持及び衛生管理の実施をしている。</t>
    <phoneticPr fontId="1"/>
  </si>
  <si>
    <t>5.5.3</t>
  </si>
  <si>
    <t>菌床資材及び工程別作業についての記録を作成・保存している。</t>
    <phoneticPr fontId="8"/>
  </si>
  <si>
    <t>5.5.4</t>
  </si>
  <si>
    <t>きのこ類の培地調製、種菌接種を衛生的に実施している。</t>
    <phoneticPr fontId="8"/>
  </si>
  <si>
    <t>5.5.5</t>
  </si>
  <si>
    <t>ボイラー及び圧力容器の設置・使用に必要な届出、取扱作業主任者を設置している。</t>
    <phoneticPr fontId="1"/>
  </si>
  <si>
    <t>5.5.6</t>
  </si>
  <si>
    <t>ボイラー及び圧力容器の定期自主点検の記録を作成・保存している。</t>
    <phoneticPr fontId="8"/>
  </si>
  <si>
    <t>6.　労働者の権利・健康・福祉の管理</t>
    <rPh sb="3" eb="5">
      <t>ロウドウ</t>
    </rPh>
    <rPh sb="5" eb="6">
      <t>シャ</t>
    </rPh>
    <rPh sb="7" eb="9">
      <t>ケンリ</t>
    </rPh>
    <rPh sb="10" eb="12">
      <t>ケンコウ</t>
    </rPh>
    <rPh sb="13" eb="15">
      <t>フクシ</t>
    </rPh>
    <rPh sb="16" eb="18">
      <t>カンリ</t>
    </rPh>
    <phoneticPr fontId="1"/>
  </si>
  <si>
    <t xml:space="preserve">○労働者の権利・健康・福祉に危害を及ぼす要因がないか、リスク評価を行ったことが分かる記録がある。
○リスク評価の結果から、危害がないことを確認しているか、危害を及ぼさない状態にする対策を取っている。少なくとも年1回(リスク要因の変化が考えられる大きな変更があった場合にはその都度）、見直しを行い、更新している。
○雇用において、強制労働や差別がなく、雇用の際は労働条件を提示し、労働条件が遵守されており、全ての労働者の権利・健康・福祉が守られている。外国人労働者の雇用がある場合、在留資格の確認、労働者が理解できる言語で文書提示、雇用状況の届け出等を履行している。
</t>
    <rPh sb="1" eb="4">
      <t>ロウドウシャ</t>
    </rPh>
    <rPh sb="5" eb="7">
      <t>ケンリ</t>
    </rPh>
    <rPh sb="8" eb="10">
      <t>ケンコウ</t>
    </rPh>
    <rPh sb="11" eb="13">
      <t>フクシ</t>
    </rPh>
    <rPh sb="157" eb="159">
      <t>コヨウ</t>
    </rPh>
    <rPh sb="164" eb="168">
      <t>キョウセイロウドウ</t>
    </rPh>
    <rPh sb="169" eb="171">
      <t>サベツ</t>
    </rPh>
    <rPh sb="175" eb="177">
      <t>コヨウ</t>
    </rPh>
    <rPh sb="178" eb="179">
      <t>サイ</t>
    </rPh>
    <rPh sb="180" eb="184">
      <t>ロウドウジョウケン</t>
    </rPh>
    <rPh sb="185" eb="187">
      <t>テイジ</t>
    </rPh>
    <rPh sb="189" eb="193">
      <t>ロウドウジョウケン</t>
    </rPh>
    <rPh sb="194" eb="196">
      <t>ジュンシュ</t>
    </rPh>
    <rPh sb="202" eb="203">
      <t>スベ</t>
    </rPh>
    <rPh sb="209" eb="211">
      <t>ケンリ</t>
    </rPh>
    <rPh sb="212" eb="214">
      <t>ケンコウ</t>
    </rPh>
    <rPh sb="215" eb="217">
      <t>フクシ</t>
    </rPh>
    <rPh sb="218" eb="219">
      <t>マモ</t>
    </rPh>
    <phoneticPr fontId="1"/>
  </si>
  <si>
    <t xml:space="preserve">○全ての作業場所で、事故や怪我に備え、飲める水、救急箱、緊急連絡先、応急手当等の手順書を備えるか、携帯している。
</t>
    <rPh sb="1" eb="2">
      <t>スベ</t>
    </rPh>
    <rPh sb="4" eb="6">
      <t>サギョウ</t>
    </rPh>
    <rPh sb="6" eb="8">
      <t>バショ</t>
    </rPh>
    <rPh sb="10" eb="12">
      <t>ジコ</t>
    </rPh>
    <rPh sb="13" eb="15">
      <t>ケガ</t>
    </rPh>
    <rPh sb="16" eb="17">
      <t>ソナ</t>
    </rPh>
    <rPh sb="19" eb="20">
      <t>ノ</t>
    </rPh>
    <rPh sb="22" eb="23">
      <t>ミズ</t>
    </rPh>
    <rPh sb="24" eb="27">
      <t>キュウキュウバコ</t>
    </rPh>
    <rPh sb="28" eb="30">
      <t>キンキュウ</t>
    </rPh>
    <rPh sb="30" eb="33">
      <t>レンラクサキ</t>
    </rPh>
    <rPh sb="34" eb="36">
      <t>オウキュウ</t>
    </rPh>
    <rPh sb="36" eb="38">
      <t>テアテ</t>
    </rPh>
    <rPh sb="38" eb="39">
      <t>トウ</t>
    </rPh>
    <rPh sb="40" eb="43">
      <t>テジュンショ</t>
    </rPh>
    <rPh sb="44" eb="45">
      <t>ソナ</t>
    </rPh>
    <rPh sb="49" eb="51">
      <t>ケイタイ</t>
    </rPh>
    <phoneticPr fontId="1"/>
  </si>
  <si>
    <t xml:space="preserve">○事故や怪我に備えて、過去5年以内に応急処置訓練を受けた人が少なくとも1名、常駐している。
</t>
    <rPh sb="1" eb="3">
      <t>ジコ</t>
    </rPh>
    <rPh sb="4" eb="6">
      <t>ケガ</t>
    </rPh>
    <rPh sb="7" eb="8">
      <t>ソナ</t>
    </rPh>
    <rPh sb="11" eb="13">
      <t>カコ</t>
    </rPh>
    <rPh sb="14" eb="15">
      <t>ネン</t>
    </rPh>
    <rPh sb="15" eb="17">
      <t>イナイ</t>
    </rPh>
    <rPh sb="18" eb="20">
      <t>オウキュウ</t>
    </rPh>
    <rPh sb="20" eb="22">
      <t>ショチ</t>
    </rPh>
    <rPh sb="22" eb="24">
      <t>クンレン</t>
    </rPh>
    <rPh sb="25" eb="26">
      <t>ウ</t>
    </rPh>
    <rPh sb="28" eb="29">
      <t>ヒト</t>
    </rPh>
    <rPh sb="30" eb="31">
      <t>スク</t>
    </rPh>
    <rPh sb="36" eb="37">
      <t>メイ</t>
    </rPh>
    <rPh sb="38" eb="40">
      <t>ジョウチュウ</t>
    </rPh>
    <phoneticPr fontId="1"/>
  </si>
  <si>
    <t xml:space="preserve">○管理者と作業者の責任分担を明確にし、管理者側で１名､作業者の健康､安全､福祉についての責任者を定めている。
○管理者と労働者との間で､定期的に､労働条件、健康､安全､福祉に関する双方向のやりとりを行なっており、可能な場合そのやり取りから実行に移したことがある。家族経営の場合、家族間の十分な話し合いに基づく経営が実施されている。
○機械作業、高所作業又は農薬散布作業等適切に実施しなければ 危険を伴う作業の従事者は制限している。 </t>
    <rPh sb="1" eb="4">
      <t>カンリシャ</t>
    </rPh>
    <rPh sb="5" eb="8">
      <t>サギョウシャ</t>
    </rPh>
    <rPh sb="9" eb="11">
      <t>セキニン</t>
    </rPh>
    <rPh sb="11" eb="13">
      <t>ブンタン</t>
    </rPh>
    <rPh sb="14" eb="16">
      <t>メイカク</t>
    </rPh>
    <rPh sb="27" eb="30">
      <t>サギョウシャ</t>
    </rPh>
    <rPh sb="73" eb="77">
      <t>ロウドウジョウケン</t>
    </rPh>
    <rPh sb="106" eb="108">
      <t>カノウ</t>
    </rPh>
    <rPh sb="109" eb="111">
      <t>バアイ</t>
    </rPh>
    <rPh sb="115" eb="116">
      <t>ト</t>
    </rPh>
    <rPh sb="131" eb="133">
      <t>カゾク</t>
    </rPh>
    <rPh sb="133" eb="135">
      <t>ケイエイ</t>
    </rPh>
    <rPh sb="136" eb="138">
      <t>バアイ</t>
    </rPh>
    <phoneticPr fontId="1"/>
  </si>
  <si>
    <t xml:space="preserve">○作業上、特に危険な場所は表示や保護柵をするなどして事故を防止する対策を取っている。
○有害な物質に関する安全のためのアドバイス(ウェブサイト、安全データシート等)を閲覧/利用できるようになっている。
</t>
    <rPh sb="1" eb="3">
      <t>サギョウ</t>
    </rPh>
    <rPh sb="3" eb="4">
      <t>ジョウ</t>
    </rPh>
    <rPh sb="5" eb="6">
      <t>トク</t>
    </rPh>
    <rPh sb="7" eb="9">
      <t>キケン</t>
    </rPh>
    <rPh sb="10" eb="12">
      <t>バショ</t>
    </rPh>
    <rPh sb="13" eb="15">
      <t>ヒョウジ</t>
    </rPh>
    <rPh sb="16" eb="18">
      <t>ホゴ</t>
    </rPh>
    <rPh sb="18" eb="19">
      <t>サク</t>
    </rPh>
    <rPh sb="26" eb="28">
      <t>ジコ</t>
    </rPh>
    <rPh sb="29" eb="31">
      <t>ボウシ</t>
    </rPh>
    <rPh sb="33" eb="35">
      <t>タイサク</t>
    </rPh>
    <rPh sb="44" eb="46">
      <t>ユウガイ</t>
    </rPh>
    <rPh sb="72" eb="74">
      <t>アンゼン</t>
    </rPh>
    <rPh sb="80" eb="81">
      <t>トウ</t>
    </rPh>
    <phoneticPr fontId="1"/>
  </si>
  <si>
    <t xml:space="preserve">○機械・設備・装置・車両・器具・容器等を把握し、使用前の安全装置等の確認や異常の有無、使用後の整備および適切な保管を含めた点検を行い、必要な場合には調整や修理を受ける等の措置を取っている。
</t>
    <rPh sb="42" eb="45">
      <t>シヨウゼン</t>
    </rPh>
    <rPh sb="46" eb="48">
      <t>アンゼン</t>
    </rPh>
    <rPh sb="48" eb="50">
      <t>ソウチ</t>
    </rPh>
    <rPh sb="50" eb="51">
      <t>トウ</t>
    </rPh>
    <rPh sb="52" eb="54">
      <t>カクニン</t>
    </rPh>
    <rPh sb="55" eb="57">
      <t>イジョウ</t>
    </rPh>
    <rPh sb="58" eb="60">
      <t>ウム</t>
    </rPh>
    <rPh sb="61" eb="64">
      <t>シヨウゴ</t>
    </rPh>
    <rPh sb="65" eb="67">
      <t>セイビ</t>
    </rPh>
    <rPh sb="70" eb="72">
      <t>テキセツ</t>
    </rPh>
    <rPh sb="73" eb="75">
      <t>ホカン</t>
    </rPh>
    <rPh sb="76" eb="77">
      <t>フク</t>
    </rPh>
    <rPh sb="79" eb="81">
      <t>テンケン</t>
    </rPh>
    <rPh sb="82" eb="83">
      <t>オコナ</t>
    </rPh>
    <rPh sb="85" eb="87">
      <t>ヒツヨウ</t>
    </rPh>
    <rPh sb="88" eb="89">
      <t>ト</t>
    </rPh>
    <rPh sb="92" eb="94">
      <t>チョウセイシュウリウトウソチ</t>
    </rPh>
    <phoneticPr fontId="1"/>
  </si>
  <si>
    <t xml:space="preserve">○作業者は、機械や農薬の取り扱い等の作業を安全に行えるよう、取扱い説明書やラベルの指示、リスク評価結果や農場のルールを遵守し、作業に適した服装や防護装備(ヘルメット、安全靴、ゴム靴、防水服、ゴーグル、ゴム手袋、国家検定に合格したマスクなど)を適切に着用している。
○来訪者は､法律の要求やラベル上の指示に従った､もしくは所轄当局が承認した適切な防護服を着用している。
</t>
    <rPh sb="1" eb="4">
      <t>サギョウシャ</t>
    </rPh>
    <rPh sb="6" eb="8">
      <t>キカイ</t>
    </rPh>
    <rPh sb="9" eb="11">
      <t>ノウヤク</t>
    </rPh>
    <rPh sb="12" eb="13">
      <t>ト</t>
    </rPh>
    <rPh sb="14" eb="15">
      <t>アツカ</t>
    </rPh>
    <rPh sb="16" eb="17">
      <t>トウ</t>
    </rPh>
    <rPh sb="18" eb="20">
      <t>サギョウ</t>
    </rPh>
    <rPh sb="21" eb="23">
      <t>アンゼン</t>
    </rPh>
    <rPh sb="24" eb="25">
      <t>オコナ</t>
    </rPh>
    <rPh sb="30" eb="32">
      <t>トリアツカ</t>
    </rPh>
    <rPh sb="33" eb="36">
      <t>セツメイショ</t>
    </rPh>
    <rPh sb="41" eb="43">
      <t>シジ</t>
    </rPh>
    <rPh sb="47" eb="49">
      <t>ヒョウカ</t>
    </rPh>
    <rPh sb="49" eb="51">
      <t>ケッカ</t>
    </rPh>
    <rPh sb="52" eb="54">
      <t>ノウジョウ</t>
    </rPh>
    <rPh sb="59" eb="61">
      <t>ジュンシュ</t>
    </rPh>
    <rPh sb="63" eb="65">
      <t>サギョウ</t>
    </rPh>
    <rPh sb="66" eb="67">
      <t>テキ</t>
    </rPh>
    <rPh sb="69" eb="71">
      <t>フクソウ</t>
    </rPh>
    <rPh sb="72" eb="74">
      <t>ボウゴ</t>
    </rPh>
    <rPh sb="74" eb="76">
      <t>ソウビ</t>
    </rPh>
    <rPh sb="83" eb="85">
      <t>アンゼン</t>
    </rPh>
    <rPh sb="85" eb="86">
      <t>グツ</t>
    </rPh>
    <rPh sb="121" eb="123">
      <t>テキセツ</t>
    </rPh>
    <rPh sb="124" eb="126">
      <t>チャクヨウ</t>
    </rPh>
    <phoneticPr fontId="1"/>
  </si>
  <si>
    <t xml:space="preserve">○防護服等は、使用目的や汚染度合いに応じて使用後に良く洗浄・乾燥している。
○防護服等は、使用前後の点検および日常の保守管理を行い、農産物や私服など他のものを汚染しない場所に保管している。
</t>
    <rPh sb="1" eb="4">
      <t>ボウゴフク</t>
    </rPh>
    <rPh sb="4" eb="5">
      <t>トウ</t>
    </rPh>
    <rPh sb="7" eb="9">
      <t>シヨウ</t>
    </rPh>
    <rPh sb="9" eb="11">
      <t>モクテキ</t>
    </rPh>
    <rPh sb="12" eb="14">
      <t>オセン</t>
    </rPh>
    <rPh sb="14" eb="16">
      <t>ドア</t>
    </rPh>
    <rPh sb="18" eb="19">
      <t>オウ</t>
    </rPh>
    <rPh sb="21" eb="23">
      <t>シヨウ</t>
    </rPh>
    <rPh sb="23" eb="24">
      <t>ゴ</t>
    </rPh>
    <rPh sb="25" eb="26">
      <t>ヨ</t>
    </rPh>
    <rPh sb="27" eb="29">
      <t>センジョウ</t>
    </rPh>
    <rPh sb="30" eb="32">
      <t>カンソウ</t>
    </rPh>
    <rPh sb="45" eb="49">
      <t>シヨウゼンゴ</t>
    </rPh>
    <rPh sb="50" eb="52">
      <t>テンケン</t>
    </rPh>
    <rPh sb="55" eb="57">
      <t>ニチジョウ</t>
    </rPh>
    <rPh sb="58" eb="62">
      <t>ホシュカンリ</t>
    </rPh>
    <rPh sb="63" eb="64">
      <t>オコナ</t>
    </rPh>
    <rPh sb="66" eb="69">
      <t>ノウサンブツ</t>
    </rPh>
    <rPh sb="70" eb="72">
      <t>シフク</t>
    </rPh>
    <rPh sb="74" eb="75">
      <t>タ</t>
    </rPh>
    <rPh sb="79" eb="81">
      <t>オセン</t>
    </rPh>
    <rPh sb="84" eb="86">
      <t>バショ</t>
    </rPh>
    <rPh sb="87" eb="89">
      <t>ホカン</t>
    </rPh>
    <phoneticPr fontId="1"/>
  </si>
  <si>
    <t xml:space="preserve">○労災保険(労働者災害補償保険)や傷害共済等の任意保険に加入している。
○災害等に農業生産を維持・継続するための体制や対策を含む計画が策定されている。
</t>
    <rPh sb="28" eb="30">
      <t>カニュウ</t>
    </rPh>
    <phoneticPr fontId="1"/>
  </si>
  <si>
    <t xml:space="preserve">○農場で危険性の高い機械や設備、化学物質等を使用する者は、必要な場合は免許の取得または講習の受講に基づく充分な力量を持ち、運転や操作、取扱いは法令等に準拠している。
○ボイラー及び圧力容器の設置・使用に必要な場合は届け出を行い、取扱作業主任者を設置し、自主点検を定期的に行い、記録を保管している。
○農業機械の取扱い説明書は、いつでも取り出して読めるようにしている。
</t>
    <rPh sb="150" eb="152">
      <t>ノウギョウ</t>
    </rPh>
    <phoneticPr fontId="1"/>
  </si>
  <si>
    <t xml:space="preserve">○農場に住み込む場合､そこは居住可能な場所で､基本的なサービスや設備が備えられている。
</t>
    <phoneticPr fontId="1"/>
  </si>
  <si>
    <t>7.　環境と生物多様性の保護</t>
    <rPh sb="3" eb="5">
      <t>カンキョウ</t>
    </rPh>
    <rPh sb="6" eb="8">
      <t>セイブツ</t>
    </rPh>
    <rPh sb="8" eb="11">
      <t>タヨウセイ</t>
    </rPh>
    <rPh sb="12" eb="14">
      <t>ホゴ</t>
    </rPh>
    <phoneticPr fontId="1"/>
  </si>
  <si>
    <t>1.14</t>
    <phoneticPr fontId="1"/>
  </si>
  <si>
    <t>1.15</t>
    <phoneticPr fontId="1"/>
  </si>
  <si>
    <t>1.16</t>
    <phoneticPr fontId="1"/>
  </si>
  <si>
    <t>1.3</t>
    <phoneticPr fontId="1"/>
  </si>
  <si>
    <t>5.4.1</t>
  </si>
  <si>
    <t>4</t>
    <phoneticPr fontId="1"/>
  </si>
  <si>
    <t>3</t>
    <phoneticPr fontId="1"/>
  </si>
  <si>
    <t>2</t>
    <phoneticPr fontId="1"/>
  </si>
  <si>
    <t>2.3</t>
    <phoneticPr fontId="1"/>
  </si>
  <si>
    <t xml:space="preserve">○生産者に関する基本情報を把握して、一覧表などになっている。
①生産者名
②生産者の住所と連絡先
③全ての圃場と施設の住所
④栽培作物
⑤作物ごとの栽培面積
⑥作物ごとの共選・個選の識別
⑦利用している農産物取扱い施設
</t>
    <rPh sb="1" eb="4">
      <t>セイサンシャ</t>
    </rPh>
    <rPh sb="5" eb="6">
      <t>カン</t>
    </rPh>
    <rPh sb="8" eb="10">
      <t>キホン</t>
    </rPh>
    <rPh sb="10" eb="12">
      <t>ジョウホウ</t>
    </rPh>
    <rPh sb="13" eb="15">
      <t>ハアク</t>
    </rPh>
    <rPh sb="18" eb="20">
      <t>イチラン</t>
    </rPh>
    <rPh sb="20" eb="21">
      <t>ヒョウ</t>
    </rPh>
    <rPh sb="32" eb="35">
      <t>セイサンシャ</t>
    </rPh>
    <rPh sb="35" eb="36">
      <t>メイ</t>
    </rPh>
    <rPh sb="38" eb="41">
      <t>セイサンシャ</t>
    </rPh>
    <rPh sb="42" eb="44">
      <t>ジュウショ</t>
    </rPh>
    <rPh sb="45" eb="48">
      <t>レンラクサキ</t>
    </rPh>
    <rPh sb="50" eb="51">
      <t>スベ</t>
    </rPh>
    <rPh sb="53" eb="55">
      <t>ホジョウ</t>
    </rPh>
    <rPh sb="56" eb="58">
      <t>シセツ</t>
    </rPh>
    <rPh sb="59" eb="61">
      <t>ジュウショ</t>
    </rPh>
    <rPh sb="63" eb="65">
      <t>サイバイ</t>
    </rPh>
    <rPh sb="65" eb="67">
      <t>サクモツ</t>
    </rPh>
    <rPh sb="69" eb="71">
      <t>サクモツ</t>
    </rPh>
    <rPh sb="74" eb="76">
      <t>サイバイ</t>
    </rPh>
    <rPh sb="76" eb="78">
      <t>メンセキ</t>
    </rPh>
    <rPh sb="80" eb="82">
      <t>サクモツ</t>
    </rPh>
    <rPh sb="85" eb="86">
      <t>トモ</t>
    </rPh>
    <rPh sb="86" eb="87">
      <t>セン</t>
    </rPh>
    <rPh sb="88" eb="89">
      <t>コ</t>
    </rPh>
    <rPh sb="89" eb="90">
      <t>セン</t>
    </rPh>
    <rPh sb="91" eb="93">
      <t>シキベツ</t>
    </rPh>
    <rPh sb="95" eb="97">
      <t>リヨウ</t>
    </rPh>
    <rPh sb="101" eb="104">
      <t>ノウサンブツ</t>
    </rPh>
    <rPh sb="104" eb="106">
      <t>トリアツカ</t>
    </rPh>
    <rPh sb="107" eb="109">
      <t>シセツ</t>
    </rPh>
    <phoneticPr fontId="1"/>
  </si>
  <si>
    <t xml:space="preserve">○農場管理について内部監査が行われている。
①農場管理の実践について、内部監査を行う仕組みや制度がある。
②農場管理の内部監査を行う能力のある担当者がおり、少なくとも年1回は実施している。
③農場管理の内部監査で指摘された内容が改善されたことを確認している。
</t>
    <rPh sb="1" eb="3">
      <t>ノウジョウ</t>
    </rPh>
    <rPh sb="3" eb="5">
      <t>カンリ</t>
    </rPh>
    <rPh sb="9" eb="11">
      <t>ナイブ</t>
    </rPh>
    <rPh sb="11" eb="13">
      <t>カンサ</t>
    </rPh>
    <rPh sb="14" eb="15">
      <t>オコナ</t>
    </rPh>
    <rPh sb="23" eb="25">
      <t>ノウジョウ</t>
    </rPh>
    <rPh sb="25" eb="27">
      <t>カンリ</t>
    </rPh>
    <rPh sb="28" eb="30">
      <t>ジッセン</t>
    </rPh>
    <rPh sb="35" eb="37">
      <t>ナイブ</t>
    </rPh>
    <rPh sb="37" eb="39">
      <t>カンサ</t>
    </rPh>
    <rPh sb="40" eb="41">
      <t>オコナ</t>
    </rPh>
    <rPh sb="42" eb="44">
      <t>シク</t>
    </rPh>
    <rPh sb="46" eb="48">
      <t>セイド</t>
    </rPh>
    <phoneticPr fontId="1"/>
  </si>
  <si>
    <t>２．水・土壌・養分管理</t>
    <rPh sb="2" eb="3">
      <t>スイ</t>
    </rPh>
    <rPh sb="4" eb="6">
      <t>ドジョウ</t>
    </rPh>
    <rPh sb="7" eb="9">
      <t>ヨウブン</t>
    </rPh>
    <rPh sb="9" eb="11">
      <t>カンリ</t>
    </rPh>
    <phoneticPr fontId="1"/>
  </si>
  <si>
    <t>３．作物保護と農薬の使用</t>
    <rPh sb="2" eb="4">
      <t>サクモツ</t>
    </rPh>
    <rPh sb="4" eb="6">
      <t>ホゴ</t>
    </rPh>
    <rPh sb="7" eb="9">
      <t>ノウヤク</t>
    </rPh>
    <rPh sb="10" eb="12">
      <t>シヨウ</t>
    </rPh>
    <phoneticPr fontId="1"/>
  </si>
  <si>
    <t>６．労働者の権利・健康・福祉の管理</t>
    <rPh sb="2" eb="4">
      <t>ロウドウ</t>
    </rPh>
    <rPh sb="4" eb="5">
      <t>シャ</t>
    </rPh>
    <rPh sb="6" eb="8">
      <t>ケンリ</t>
    </rPh>
    <rPh sb="9" eb="11">
      <t>ケンコウ</t>
    </rPh>
    <rPh sb="12" eb="14">
      <t>フクシ</t>
    </rPh>
    <rPh sb="15" eb="17">
      <t>カンリ</t>
    </rPh>
    <phoneticPr fontId="1"/>
  </si>
  <si>
    <t>７．環境と生物多様性の保護</t>
    <rPh sb="2" eb="4">
      <t>カンキョウ</t>
    </rPh>
    <rPh sb="5" eb="7">
      <t>セイブツ</t>
    </rPh>
    <rPh sb="7" eb="10">
      <t>タヨウセイ</t>
    </rPh>
    <rPh sb="11" eb="13">
      <t>ホゴ</t>
    </rPh>
    <phoneticPr fontId="1"/>
  </si>
  <si>
    <t>出荷・販売</t>
    <rPh sb="0" eb="2">
      <t>シュッカ</t>
    </rPh>
    <rPh sb="3" eb="5">
      <t>ハンバイ</t>
    </rPh>
    <phoneticPr fontId="1"/>
  </si>
  <si>
    <t>農産物の仕入れ</t>
    <rPh sb="0" eb="3">
      <t>ノウサンブツ</t>
    </rPh>
    <rPh sb="4" eb="6">
      <t>シイ</t>
    </rPh>
    <phoneticPr fontId="1"/>
  </si>
  <si>
    <t>組織業務の外部委託</t>
    <rPh sb="0" eb="2">
      <t>ソシキ</t>
    </rPh>
    <rPh sb="2" eb="4">
      <t>ギョウム</t>
    </rPh>
    <rPh sb="5" eb="7">
      <t>ガイブ</t>
    </rPh>
    <rPh sb="7" eb="9">
      <t>イタク</t>
    </rPh>
    <phoneticPr fontId="1"/>
  </si>
  <si>
    <t>総合点数（=1000点+管理分類の合計点数）</t>
    <phoneticPr fontId="1"/>
  </si>
  <si>
    <r>
      <t>○生産者は､農場内でのエネルギー使用量をモニタリングし、機械・設備・作業工程等における効率改善等、エネルギー／CO</t>
    </r>
    <r>
      <rPr>
        <vertAlign val="subscript"/>
        <sz val="10"/>
        <color theme="1"/>
        <rFont val="BIZ UDPゴシック"/>
        <family val="3"/>
        <charset val="128"/>
        <scheme val="minor"/>
      </rPr>
      <t>2</t>
    </r>
    <r>
      <rPr>
        <sz val="10"/>
        <color theme="1"/>
        <rFont val="BIZ UDPゴシック"/>
        <family val="3"/>
        <charset val="128"/>
        <scheme val="minor"/>
      </rPr>
      <t xml:space="preserve">節減に努めている。
</t>
    </r>
    <rPh sb="1" eb="3">
      <t>セイサン</t>
    </rPh>
    <rPh sb="3" eb="4">
      <t>シャ</t>
    </rPh>
    <rPh sb="6" eb="8">
      <t>ノウジョウ</t>
    </rPh>
    <rPh sb="8" eb="9">
      <t>ナイ</t>
    </rPh>
    <rPh sb="16" eb="19">
      <t>シヨウリョウ</t>
    </rPh>
    <rPh sb="28" eb="30">
      <t>キカイ</t>
    </rPh>
    <rPh sb="31" eb="33">
      <t>セツビ</t>
    </rPh>
    <rPh sb="34" eb="36">
      <t>サギョウ</t>
    </rPh>
    <rPh sb="36" eb="38">
      <t>コウテイ</t>
    </rPh>
    <rPh sb="38" eb="39">
      <t>トウ</t>
    </rPh>
    <rPh sb="43" eb="45">
      <t>コウリツ</t>
    </rPh>
    <rPh sb="45" eb="47">
      <t>カイゼン</t>
    </rPh>
    <rPh sb="47" eb="48">
      <t>トウ</t>
    </rPh>
    <rPh sb="58" eb="60">
      <t>セツゲン</t>
    </rPh>
    <rPh sb="61" eb="62">
      <t>ツト</t>
    </rPh>
    <phoneticPr fontId="1"/>
  </si>
  <si>
    <t>〇入荷（荷受け）、保管、出荷の量が妥当であることが分かる（マスバランス）記録がある。
〇組織外の生産者から仕入れた農産物は、決められた手順により識別されており、記録で確認できる。
○農産物取扱い施設における選別工程がある場合、必要に応じて歩留まりを記録している。</t>
    <rPh sb="1" eb="3">
      <t>ニュウカ</t>
    </rPh>
    <rPh sb="4" eb="6">
      <t>ニウ</t>
    </rPh>
    <rPh sb="9" eb="11">
      <t>ホカン</t>
    </rPh>
    <rPh sb="12" eb="14">
      <t>シュッカ</t>
    </rPh>
    <rPh sb="15" eb="16">
      <t>リョウ</t>
    </rPh>
    <rPh sb="17" eb="19">
      <t>ダトウ</t>
    </rPh>
    <rPh sb="25" eb="26">
      <t>ワ</t>
    </rPh>
    <rPh sb="36" eb="38">
      <t>キロク</t>
    </rPh>
    <rPh sb="44" eb="46">
      <t>ソシキ</t>
    </rPh>
    <rPh sb="46" eb="47">
      <t>ガイ</t>
    </rPh>
    <rPh sb="48" eb="51">
      <t>セイサンシャ</t>
    </rPh>
    <rPh sb="53" eb="55">
      <t>シイ</t>
    </rPh>
    <rPh sb="57" eb="60">
      <t>ノウサンブツ</t>
    </rPh>
    <rPh sb="62" eb="63">
      <t>キ</t>
    </rPh>
    <rPh sb="67" eb="69">
      <t>テジュン</t>
    </rPh>
    <rPh sb="72" eb="74">
      <t>シキベツ</t>
    </rPh>
    <rPh sb="80" eb="82">
      <t>キロク</t>
    </rPh>
    <rPh sb="83" eb="85">
      <t>カクニン</t>
    </rPh>
    <rPh sb="91" eb="95">
      <t>ノウサンブツト</t>
    </rPh>
    <rPh sb="95" eb="96">
      <t>アツカ</t>
    </rPh>
    <rPh sb="97" eb="99">
      <t>シセツ</t>
    </rPh>
    <rPh sb="110" eb="112">
      <t>バアイ</t>
    </rPh>
    <rPh sb="113" eb="115">
      <t>ヒツヨウ</t>
    </rPh>
    <rPh sb="116" eb="117">
      <t>オウ</t>
    </rPh>
    <rPh sb="119" eb="121">
      <t>ブド</t>
    </rPh>
    <rPh sb="124" eb="126">
      <t>キロク</t>
    </rPh>
    <phoneticPr fontId="1"/>
  </si>
  <si>
    <t>〇生産組織を適切に運営するための管理体制があり、組織構成を示す表や図がある。少なくとも下記に該当する責任者や担当者とその責任範囲や担当業務を定めている。それぞれの責任者や担当者は兼務することがある。
①生産組織全体の統括責任（代表者など）
②生産組織の運営実務（事務局責任者など）
③生産に関する技術的指導（営農指導など）
④商品管理・販売管理（販売担当者など）
⑤農産物取扱い施設の管理（施設責任者など）</t>
  </si>
  <si>
    <t>○食中毒細菌汚染、異物混入、最大残留値(MRL)超過などによる食品汚染が発覚した際、出荷した商品を速やかに回収(リコール)するための手順が確立され、文書化されている。
○手順のテスト(あるロットの出荷先を特定できるかどうかトレーサビリティのテスト)を行っている。</t>
  </si>
  <si>
    <r>
      <t>○生産組織の組織運営に関する</t>
    </r>
    <r>
      <rPr>
        <sz val="10"/>
        <color theme="1"/>
        <rFont val="Meiryo UI"/>
        <family val="3"/>
        <charset val="128"/>
      </rPr>
      <t xml:space="preserve">手順書や規則文書があり、手順や規則に準じて適切に運営されている。
○当該規則には、関連する規則（組1.3、組1.4、組1.5）への逸脱が発生した際の措置について言及されている。
</t>
    </r>
    <rPh sb="1" eb="3">
      <t>セイサン</t>
    </rPh>
    <rPh sb="3" eb="5">
      <t>ソシキ</t>
    </rPh>
    <rPh sb="6" eb="8">
      <t>ソシキ</t>
    </rPh>
    <rPh sb="8" eb="10">
      <t>ウンエイ</t>
    </rPh>
    <rPh sb="11" eb="12">
      <t>カン</t>
    </rPh>
    <rPh sb="14" eb="17">
      <t>テジュンショ</t>
    </rPh>
    <rPh sb="18" eb="20">
      <t>キソク</t>
    </rPh>
    <rPh sb="20" eb="22">
      <t>ブンショ</t>
    </rPh>
    <rPh sb="29" eb="31">
      <t>キソク</t>
    </rPh>
    <rPh sb="32" eb="33">
      <t>ジュン</t>
    </rPh>
    <rPh sb="35" eb="37">
      <t>テキセツ</t>
    </rPh>
    <rPh sb="38" eb="40">
      <t>ウンエイ</t>
    </rPh>
    <rPh sb="48" eb="52">
      <t>トウガイキソク</t>
    </rPh>
    <rPh sb="55" eb="57">
      <t>カンレン</t>
    </rPh>
    <rPh sb="59" eb="61">
      <t>キソク</t>
    </rPh>
    <rPh sb="62" eb="63">
      <t>クミ</t>
    </rPh>
    <rPh sb="67" eb="68">
      <t>クミ</t>
    </rPh>
    <rPh sb="72" eb="73">
      <t>クミ</t>
    </rPh>
    <rPh sb="79" eb="81">
      <t>イツダツ</t>
    </rPh>
    <rPh sb="82" eb="84">
      <t>ハッセイ</t>
    </rPh>
    <rPh sb="86" eb="87">
      <t>サイ</t>
    </rPh>
    <rPh sb="88" eb="90">
      <t>ソチ</t>
    </rPh>
    <rPh sb="94" eb="96">
      <t>ゲンキュウ</t>
    </rPh>
    <phoneticPr fontId="1"/>
  </si>
  <si>
    <r>
      <t>○生産組織の生産管理に関する</t>
    </r>
    <r>
      <rPr>
        <sz val="10"/>
        <color theme="1"/>
        <rFont val="Meiryo UI"/>
        <family val="3"/>
        <charset val="128"/>
      </rPr>
      <t>手順書や規則文書があり、手順や規則に準じて適切に運営されている。</t>
    </r>
    <rPh sb="1" eb="3">
      <t>セイサン</t>
    </rPh>
    <rPh sb="3" eb="5">
      <t>ソシキ</t>
    </rPh>
    <rPh sb="6" eb="8">
      <t>セイサン</t>
    </rPh>
    <rPh sb="8" eb="10">
      <t>カンリ</t>
    </rPh>
    <rPh sb="11" eb="12">
      <t>カン</t>
    </rPh>
    <rPh sb="29" eb="31">
      <t>キソク</t>
    </rPh>
    <phoneticPr fontId="1"/>
  </si>
  <si>
    <r>
      <t>○生産組織の販売管理に関する</t>
    </r>
    <r>
      <rPr>
        <sz val="10"/>
        <color theme="1"/>
        <rFont val="Meiryo UI"/>
        <family val="3"/>
        <charset val="128"/>
      </rPr>
      <t>手順書や規則文書があり、手順や規則に準じて適切に運営されている。</t>
    </r>
    <rPh sb="1" eb="3">
      <t>セイサン</t>
    </rPh>
    <rPh sb="3" eb="5">
      <t>ソシキ</t>
    </rPh>
    <rPh sb="6" eb="8">
      <t>ハンバイ</t>
    </rPh>
    <rPh sb="8" eb="10">
      <t>カンリ</t>
    </rPh>
    <rPh sb="11" eb="12">
      <t>カン</t>
    </rPh>
    <rPh sb="29" eb="31">
      <t>キソク</t>
    </rPh>
    <phoneticPr fontId="1"/>
  </si>
  <si>
    <r>
      <t>○文書管理規定を含む組織管理で発生した記録の取扱いおよび保管の規則があり、</t>
    </r>
    <r>
      <rPr>
        <sz val="10"/>
        <color theme="1"/>
        <rFont val="Meiryo UI"/>
        <family val="3"/>
        <charset val="128"/>
      </rPr>
      <t>手順や規則に準じて管理している。
○記録の保管年数は法令等に従い、それ以外は最低2年間保管されている。</t>
    </r>
    <rPh sb="1" eb="3">
      <t>ブンショ</t>
    </rPh>
    <rPh sb="3" eb="5">
      <t>カンリ</t>
    </rPh>
    <rPh sb="5" eb="7">
      <t>キテイ</t>
    </rPh>
    <rPh sb="8" eb="9">
      <t>フク</t>
    </rPh>
    <rPh sb="10" eb="12">
      <t>ソシキ</t>
    </rPh>
    <rPh sb="12" eb="14">
      <t>カンリ</t>
    </rPh>
    <rPh sb="15" eb="17">
      <t>ハッセイ</t>
    </rPh>
    <rPh sb="19" eb="21">
      <t>キロク</t>
    </rPh>
    <rPh sb="22" eb="23">
      <t>ト</t>
    </rPh>
    <rPh sb="23" eb="24">
      <t>アツカ</t>
    </rPh>
    <rPh sb="28" eb="30">
      <t>ホカン</t>
    </rPh>
    <rPh sb="31" eb="33">
      <t>キソク</t>
    </rPh>
    <rPh sb="37" eb="39">
      <t>テジュン</t>
    </rPh>
    <rPh sb="40" eb="42">
      <t>キソク</t>
    </rPh>
    <rPh sb="43" eb="44">
      <t>ジュン</t>
    </rPh>
    <rPh sb="46" eb="48">
      <t>カンリ</t>
    </rPh>
    <phoneticPr fontId="1"/>
  </si>
  <si>
    <r>
      <t>〇生産者および</t>
    </r>
    <r>
      <rPr>
        <sz val="10"/>
        <color theme="1"/>
        <rFont val="Meiryo UI"/>
        <family val="3"/>
        <charset val="128"/>
      </rPr>
      <t>生産組織の責任者や担当者がその能力を向上し、手順や規則に基づいて運営・行動できるように研修や教育活動が行われている。
〇研修や教育は、全ての生産者、責任者や担当者の言語や文化に配慮している。
〇研修の内容と出席者が記録されている。</t>
    </r>
    <rPh sb="7" eb="9">
      <t>セイサン</t>
    </rPh>
    <rPh sb="9" eb="11">
      <t>ソシキ</t>
    </rPh>
    <phoneticPr fontId="1"/>
  </si>
  <si>
    <r>
      <t xml:space="preserve">○組織管理について自己点検や内部監査が行われている。
①組織管理の実践について、自己点検や内部監査を行う仕組みや制度がある。
</t>
    </r>
    <r>
      <rPr>
        <sz val="10"/>
        <color theme="1"/>
        <rFont val="Meiryo UI"/>
        <family val="3"/>
        <charset val="128"/>
      </rPr>
      <t xml:space="preserve">②農産物取扱い施設がある場合には、必要に応じて内部監査を行っている。
③組織管理の自己点検や内部監査を行う能力のある担当者がおり、少なくとも年1回は実施している。
④組織管理の自己点検や内部監査で指摘された内容が改善されたことを確認している。
⑤組織の責任において農場業務を外部委託している場合は､委託業務が組織や農場の管理計画やルールに適合するように､組織が外部委託業者の活動について監督および評価している。
</t>
    </r>
    <rPh sb="1" eb="3">
      <t>ソシキ</t>
    </rPh>
    <rPh sb="3" eb="5">
      <t>カンリ</t>
    </rPh>
    <rPh sb="9" eb="11">
      <t>ジコ</t>
    </rPh>
    <rPh sb="11" eb="13">
      <t>テンケン</t>
    </rPh>
    <rPh sb="14" eb="16">
      <t>ナイブ</t>
    </rPh>
    <rPh sb="16" eb="18">
      <t>カンサ</t>
    </rPh>
    <rPh sb="19" eb="20">
      <t>オコナ</t>
    </rPh>
    <rPh sb="28" eb="30">
      <t>ソシキ</t>
    </rPh>
    <rPh sb="30" eb="32">
      <t>カンリ</t>
    </rPh>
    <rPh sb="33" eb="35">
      <t>ジッセン</t>
    </rPh>
    <rPh sb="40" eb="42">
      <t>ジコ</t>
    </rPh>
    <rPh sb="42" eb="44">
      <t>テンケン</t>
    </rPh>
    <rPh sb="45" eb="47">
      <t>ナイブ</t>
    </rPh>
    <rPh sb="47" eb="49">
      <t>カンサ</t>
    </rPh>
    <rPh sb="50" eb="51">
      <t>オコナ</t>
    </rPh>
    <rPh sb="52" eb="54">
      <t>シク</t>
    </rPh>
    <rPh sb="56" eb="58">
      <t>セイド</t>
    </rPh>
    <rPh sb="186" eb="188">
      <t>ソシキ</t>
    </rPh>
    <rPh sb="189" eb="191">
      <t>セキニン</t>
    </rPh>
    <rPh sb="217" eb="219">
      <t>ソシキ</t>
    </rPh>
    <rPh sb="220" eb="222">
      <t>ノウジョウ</t>
    </rPh>
    <rPh sb="240" eb="242">
      <t>ソシキ</t>
    </rPh>
    <rPh sb="261" eb="263">
      <t>ヒョウカ</t>
    </rPh>
    <phoneticPr fontId="1"/>
  </si>
  <si>
    <r>
      <t>〇出荷</t>
    </r>
    <r>
      <rPr>
        <sz val="10"/>
        <color theme="1"/>
        <rFont val="Meiryo UI"/>
        <family val="3"/>
        <charset val="128"/>
      </rPr>
      <t xml:space="preserve">・販売した商品には、法令で求められる産地と品目等の表示の他、ロットごとに生産組織名および／または生産者を特定できる内容を表記している。
〇出荷した商品の名称・品目、出荷年月日、出荷先、出荷数量を特定できる記録がある。
</t>
    </r>
    <rPh sb="39" eb="41">
      <t>セイサン</t>
    </rPh>
    <rPh sb="41" eb="43">
      <t>ソシキ</t>
    </rPh>
    <rPh sb="43" eb="44">
      <t>メイ</t>
    </rPh>
    <rPh sb="55" eb="57">
      <t>トクテイ</t>
    </rPh>
    <rPh sb="60" eb="62">
      <t>ナイヨウ</t>
    </rPh>
    <rPh sb="63" eb="65">
      <t>ヒョウキ</t>
    </rPh>
    <phoneticPr fontId="1"/>
  </si>
  <si>
    <r>
      <t>○</t>
    </r>
    <r>
      <rPr>
        <sz val="10"/>
        <color theme="1"/>
        <rFont val="Meiryo UI"/>
        <family val="3"/>
        <charset val="128"/>
      </rPr>
      <t xml:space="preserve">出荷した商品について、出荷単位（出荷ロット）ごとに、荷受日、生産者、必要な場合は選果ロットを特定できる記録がある。
</t>
    </r>
    <rPh sb="1" eb="3">
      <t>シュッカ</t>
    </rPh>
    <rPh sb="5" eb="7">
      <t>ショウヒン</t>
    </rPh>
    <rPh sb="12" eb="14">
      <t>シュッカ</t>
    </rPh>
    <rPh sb="14" eb="16">
      <t>タンイ</t>
    </rPh>
    <rPh sb="17" eb="19">
      <t>シュッカ</t>
    </rPh>
    <rPh sb="27" eb="29">
      <t>ニウケ</t>
    </rPh>
    <rPh sb="29" eb="30">
      <t>ヒ</t>
    </rPh>
    <rPh sb="31" eb="34">
      <t>セイサンシャ</t>
    </rPh>
    <rPh sb="35" eb="37">
      <t>ヒツヨウ</t>
    </rPh>
    <rPh sb="38" eb="40">
      <t>バアイ</t>
    </rPh>
    <rPh sb="41" eb="43">
      <t>センカ</t>
    </rPh>
    <rPh sb="47" eb="49">
      <t>トクテイ</t>
    </rPh>
    <rPh sb="52" eb="54">
      <t>キロク</t>
    </rPh>
    <phoneticPr fontId="1"/>
  </si>
  <si>
    <r>
      <t>○</t>
    </r>
    <r>
      <rPr>
        <sz val="10"/>
        <color theme="1"/>
        <rFont val="Meiryo UI"/>
        <family val="3"/>
        <charset val="128"/>
      </rPr>
      <t>出荷した商品および労働に関するクレーム、組織や農場のルール違反等の指摘を受け付け、その内容を記録し、原因を追及し、問題点を改善し、その結果を記録する手順が確立され、文書化されている。
○クレームがあった場合は、手順に沿って実施した内容を記録している。</t>
    </r>
    <rPh sb="21" eb="23">
      <t>ソシキ</t>
    </rPh>
    <phoneticPr fontId="1"/>
  </si>
  <si>
    <r>
      <t>○農産物の残留農薬</t>
    </r>
    <r>
      <rPr>
        <sz val="10"/>
        <color theme="1"/>
        <rFont val="Meiryo UI"/>
        <family val="3"/>
        <charset val="128"/>
      </rPr>
      <t>(必要に応じ、残留放射性物質)が、食品衛生法(および販売先(国))の最大残留基準値(MRL)に基づく基準を満たしているか、検証している（組織内で分析しているか、外部の検証プログラムに参加している）。
○残留農薬検査および／または必要に応じて行う残留放射性物質などの検査のサンプリング方法について、科学的な根拠が示されている。
○残留農薬検査は､厚生労働省登録機関、ISO17025または同等の規格(GLPなど)の認定を持つ試験所が行っている。</t>
    </r>
    <rPh sb="77" eb="80">
      <t>ソシキナイ</t>
    </rPh>
    <rPh sb="81" eb="83">
      <t>ブンセキ</t>
    </rPh>
    <rPh sb="89" eb="91">
      <t>ガイブ</t>
    </rPh>
    <rPh sb="92" eb="94">
      <t>ケンショウ</t>
    </rPh>
    <rPh sb="100" eb="102">
      <t>サンカ</t>
    </rPh>
    <rPh sb="181" eb="186">
      <t>コウセイロウドウショウ</t>
    </rPh>
    <rPh sb="186" eb="188">
      <t>トウロク</t>
    </rPh>
    <rPh sb="188" eb="190">
      <t>キカン</t>
    </rPh>
    <phoneticPr fontId="1"/>
  </si>
  <si>
    <t>Ver 2.2_20240101</t>
    <phoneticPr fontId="1"/>
  </si>
  <si>
    <t>○食中毒細菌汚染、異物混入、最大残留値(MRL)超過などによる食品汚染が発覚した際、出荷した商品を速やかに回収(リコール)するための手順が確立され、文書化されている。
○手順のテスト(あるロットの出荷先を特定できるかどうかトレーサビリティのテスト)を行っている。</t>
    <phoneticPr fontId="1"/>
  </si>
  <si>
    <r>
      <t>○農産物の残留農薬</t>
    </r>
    <r>
      <rPr>
        <sz val="10"/>
        <color theme="1"/>
        <rFont val="BIZ UDPゴシック"/>
        <family val="3"/>
        <charset val="128"/>
        <scheme val="minor"/>
      </rPr>
      <t>(必要に応じ、残留放射性物質)が、食品衛生法(および販売先(国))の最大残留基準値(MRL)に基づく基準を満たしているか、検証している（組織内で分析しているか、外部の検証プログラムに参加している）。
○残留農薬検査および／または必要に応じて行う残留放射性物質などの検査のサンプリング方法について、科学的な根拠が示されている。
○残留農薬検査は､厚生労働省登録機関、ISO17025または同等の規格(GLPなど)の認定を持つ試験所が行っている。</t>
    </r>
    <rPh sb="77" eb="80">
      <t>ソシキナイ</t>
    </rPh>
    <rPh sb="81" eb="83">
      <t>ブンセキ</t>
    </rPh>
    <rPh sb="89" eb="91">
      <t>ガイブ</t>
    </rPh>
    <rPh sb="92" eb="94">
      <t>ケンショウ</t>
    </rPh>
    <rPh sb="100" eb="102">
      <t>サンカ</t>
    </rPh>
    <rPh sb="181" eb="186">
      <t>コウセイロウドウショウ</t>
    </rPh>
    <rPh sb="186" eb="188">
      <t>トウロク</t>
    </rPh>
    <rPh sb="188" eb="190">
      <t>キカン</t>
    </rPh>
    <phoneticPr fontId="1"/>
  </si>
  <si>
    <r>
      <t>○生産組織の組織運営に関する</t>
    </r>
    <r>
      <rPr>
        <sz val="10"/>
        <color theme="1"/>
        <rFont val="BIZ UDPゴシック"/>
        <family val="3"/>
        <charset val="128"/>
        <scheme val="minor"/>
      </rPr>
      <t xml:space="preserve">手順書や規則文書があり、手順や規則に準じて適切に運営されている。
○当該規則には、関連する規則（組1.3、組1.4、組1.5）への逸脱が発生した際の措置について言及されている。
</t>
    </r>
    <rPh sb="1" eb="3">
      <t>セイサン</t>
    </rPh>
    <rPh sb="3" eb="5">
      <t>ソシキ</t>
    </rPh>
    <rPh sb="6" eb="8">
      <t>ソシキ</t>
    </rPh>
    <rPh sb="8" eb="10">
      <t>ウンエイ</t>
    </rPh>
    <rPh sb="11" eb="12">
      <t>カン</t>
    </rPh>
    <rPh sb="14" eb="17">
      <t>テジュンショ</t>
    </rPh>
    <rPh sb="18" eb="20">
      <t>キソク</t>
    </rPh>
    <rPh sb="20" eb="22">
      <t>ブンショ</t>
    </rPh>
    <rPh sb="29" eb="31">
      <t>キソク</t>
    </rPh>
    <rPh sb="32" eb="33">
      <t>ジュン</t>
    </rPh>
    <rPh sb="35" eb="37">
      <t>テキセツ</t>
    </rPh>
    <rPh sb="38" eb="40">
      <t>ウンエイ</t>
    </rPh>
    <rPh sb="48" eb="52">
      <t>トウガイキソク</t>
    </rPh>
    <rPh sb="55" eb="57">
      <t>カンレン</t>
    </rPh>
    <rPh sb="59" eb="61">
      <t>キソク</t>
    </rPh>
    <rPh sb="62" eb="63">
      <t>クミ</t>
    </rPh>
    <rPh sb="67" eb="68">
      <t>クミ</t>
    </rPh>
    <rPh sb="72" eb="73">
      <t>クミ</t>
    </rPh>
    <rPh sb="79" eb="81">
      <t>イツダツ</t>
    </rPh>
    <rPh sb="82" eb="84">
      <t>ハッセイ</t>
    </rPh>
    <rPh sb="86" eb="87">
      <t>サイ</t>
    </rPh>
    <rPh sb="88" eb="90">
      <t>ソチ</t>
    </rPh>
    <rPh sb="94" eb="96">
      <t>ゲンキュウ</t>
    </rPh>
    <phoneticPr fontId="1"/>
  </si>
  <si>
    <r>
      <t>○生産組織の生産管理に関する</t>
    </r>
    <r>
      <rPr>
        <sz val="10"/>
        <color theme="1"/>
        <rFont val="BIZ UDPゴシック"/>
        <family val="3"/>
        <charset val="128"/>
        <scheme val="minor"/>
      </rPr>
      <t>手順書や規則文書があり、手順や規則に準じて適切に運営されている。</t>
    </r>
    <rPh sb="1" eb="3">
      <t>セイサン</t>
    </rPh>
    <rPh sb="3" eb="5">
      <t>ソシキ</t>
    </rPh>
    <rPh sb="6" eb="8">
      <t>セイサン</t>
    </rPh>
    <rPh sb="8" eb="10">
      <t>カンリ</t>
    </rPh>
    <rPh sb="11" eb="12">
      <t>カン</t>
    </rPh>
    <rPh sb="29" eb="31">
      <t>キソク</t>
    </rPh>
    <phoneticPr fontId="1"/>
  </si>
  <si>
    <r>
      <t>○生産組織の販売管理に関する</t>
    </r>
    <r>
      <rPr>
        <sz val="10"/>
        <color theme="1"/>
        <rFont val="BIZ UDPゴシック"/>
        <family val="3"/>
        <charset val="128"/>
        <scheme val="minor"/>
      </rPr>
      <t>手順書や規則文書があり、手順や規則に準じて適切に運営されている。</t>
    </r>
    <rPh sb="1" eb="3">
      <t>セイサン</t>
    </rPh>
    <rPh sb="3" eb="5">
      <t>ソシキ</t>
    </rPh>
    <rPh sb="6" eb="8">
      <t>ハンバイ</t>
    </rPh>
    <rPh sb="8" eb="10">
      <t>カンリ</t>
    </rPh>
    <rPh sb="11" eb="12">
      <t>カン</t>
    </rPh>
    <rPh sb="29" eb="31">
      <t>キソク</t>
    </rPh>
    <phoneticPr fontId="1"/>
  </si>
  <si>
    <r>
      <t>○文書管理規定を含む組織管理で発生した記録の取扱いおよび保管の規則があり、</t>
    </r>
    <r>
      <rPr>
        <sz val="10"/>
        <color theme="1"/>
        <rFont val="BIZ UDPゴシック"/>
        <family val="3"/>
        <charset val="128"/>
        <scheme val="minor"/>
      </rPr>
      <t>手順や規則に準じて管理している。
○記録の保管年数は法令等に従い、それ以外は最低2年間保管されている。</t>
    </r>
    <rPh sb="1" eb="3">
      <t>ブンショ</t>
    </rPh>
    <rPh sb="3" eb="5">
      <t>カンリ</t>
    </rPh>
    <rPh sb="5" eb="7">
      <t>キテイ</t>
    </rPh>
    <rPh sb="8" eb="9">
      <t>フク</t>
    </rPh>
    <rPh sb="10" eb="12">
      <t>ソシキ</t>
    </rPh>
    <rPh sb="12" eb="14">
      <t>カンリ</t>
    </rPh>
    <rPh sb="15" eb="17">
      <t>ハッセイ</t>
    </rPh>
    <rPh sb="19" eb="21">
      <t>キロク</t>
    </rPh>
    <rPh sb="22" eb="23">
      <t>ト</t>
    </rPh>
    <rPh sb="23" eb="24">
      <t>アツカ</t>
    </rPh>
    <rPh sb="28" eb="30">
      <t>ホカン</t>
    </rPh>
    <rPh sb="31" eb="33">
      <t>キソク</t>
    </rPh>
    <rPh sb="37" eb="39">
      <t>テジュン</t>
    </rPh>
    <rPh sb="40" eb="42">
      <t>キソク</t>
    </rPh>
    <rPh sb="43" eb="44">
      <t>ジュン</t>
    </rPh>
    <rPh sb="46" eb="48">
      <t>カンリ</t>
    </rPh>
    <phoneticPr fontId="1"/>
  </si>
  <si>
    <r>
      <t>〇生産者および</t>
    </r>
    <r>
      <rPr>
        <sz val="10"/>
        <color theme="1"/>
        <rFont val="BIZ UDPゴシック"/>
        <family val="3"/>
        <charset val="128"/>
        <scheme val="minor"/>
      </rPr>
      <t>生産組織の責任者や担当者がその能力を向上し、手順や規則に基づいて運営・行動できるように研修や教育活動が行われている。
〇研修や教育は、全ての生産者、責任者や担当者の言語や文化に配慮している。
〇研修の内容と出席者が記録されている。</t>
    </r>
    <rPh sb="7" eb="9">
      <t>セイサン</t>
    </rPh>
    <rPh sb="9" eb="11">
      <t>ソシキ</t>
    </rPh>
    <phoneticPr fontId="1"/>
  </si>
  <si>
    <r>
      <t xml:space="preserve">○組織管理について自己点検や内部監査が行われている。
①組織管理の実践について、自己点検や内部監査を行う仕組みや制度がある。
</t>
    </r>
    <r>
      <rPr>
        <sz val="10"/>
        <color theme="1"/>
        <rFont val="BIZ UDPゴシック"/>
        <family val="3"/>
        <charset val="128"/>
        <scheme val="minor"/>
      </rPr>
      <t xml:space="preserve">②農産物取扱い施設がある場合には、必要に応じて内部監査を行っている。
③組織管理の自己点検や内部監査を行う能力のある担当者がおり、少なくとも年1回は実施している。
④組織管理の自己点検や内部監査で指摘された内容が改善されたことを確認している。
⑤組織の責任において農場業務を外部委託している場合は､委託業務が組織や農場の管理計画やルールに適合するように､組織が外部委託業者の活動について監督および評価している。
</t>
    </r>
    <rPh sb="1" eb="3">
      <t>ソシキ</t>
    </rPh>
    <rPh sb="3" eb="5">
      <t>カンリ</t>
    </rPh>
    <rPh sb="9" eb="11">
      <t>ジコ</t>
    </rPh>
    <rPh sb="11" eb="13">
      <t>テンケン</t>
    </rPh>
    <rPh sb="14" eb="16">
      <t>ナイブ</t>
    </rPh>
    <rPh sb="16" eb="18">
      <t>カンサ</t>
    </rPh>
    <rPh sb="19" eb="20">
      <t>オコナ</t>
    </rPh>
    <rPh sb="28" eb="30">
      <t>ソシキ</t>
    </rPh>
    <rPh sb="30" eb="32">
      <t>カンリ</t>
    </rPh>
    <rPh sb="33" eb="35">
      <t>ジッセン</t>
    </rPh>
    <rPh sb="40" eb="42">
      <t>ジコ</t>
    </rPh>
    <rPh sb="42" eb="44">
      <t>テンケン</t>
    </rPh>
    <rPh sb="45" eb="47">
      <t>ナイブ</t>
    </rPh>
    <rPh sb="47" eb="49">
      <t>カンサ</t>
    </rPh>
    <rPh sb="50" eb="51">
      <t>オコナ</t>
    </rPh>
    <rPh sb="52" eb="54">
      <t>シク</t>
    </rPh>
    <rPh sb="56" eb="58">
      <t>セイド</t>
    </rPh>
    <rPh sb="186" eb="188">
      <t>ソシキ</t>
    </rPh>
    <rPh sb="189" eb="191">
      <t>セキニン</t>
    </rPh>
    <rPh sb="217" eb="219">
      <t>ソシキ</t>
    </rPh>
    <rPh sb="220" eb="222">
      <t>ノウジョウ</t>
    </rPh>
    <rPh sb="240" eb="242">
      <t>ソシキ</t>
    </rPh>
    <rPh sb="261" eb="263">
      <t>ヒョウカ</t>
    </rPh>
    <phoneticPr fontId="1"/>
  </si>
  <si>
    <r>
      <t>〇出荷</t>
    </r>
    <r>
      <rPr>
        <sz val="10"/>
        <color theme="1"/>
        <rFont val="BIZ UDPゴシック"/>
        <family val="3"/>
        <charset val="128"/>
        <scheme val="minor"/>
      </rPr>
      <t xml:space="preserve">・販売した商品には、法令で求められる産地と品目等の表示の他、ロットごとに生産組織名および／または生産者を特定できる内容を表記している。
〇出荷した商品の名称・品目、出荷年月日、出荷先、出荷数量を特定できる記録がある。
</t>
    </r>
    <rPh sb="39" eb="41">
      <t>セイサン</t>
    </rPh>
    <rPh sb="41" eb="43">
      <t>ソシキ</t>
    </rPh>
    <rPh sb="43" eb="44">
      <t>メイ</t>
    </rPh>
    <rPh sb="55" eb="57">
      <t>トクテイ</t>
    </rPh>
    <rPh sb="60" eb="62">
      <t>ナイヨウ</t>
    </rPh>
    <rPh sb="63" eb="65">
      <t>ヒョウキ</t>
    </rPh>
    <phoneticPr fontId="1"/>
  </si>
  <si>
    <r>
      <t>○</t>
    </r>
    <r>
      <rPr>
        <sz val="10"/>
        <color theme="1"/>
        <rFont val="BIZ UDPゴシック"/>
        <family val="3"/>
        <charset val="128"/>
        <scheme val="minor"/>
      </rPr>
      <t xml:space="preserve">出荷した商品について、出荷単位（出荷ロット）ごとに、荷受日、生産者、必要な場合は選果ロットを特定できる記録がある。
</t>
    </r>
    <rPh sb="1" eb="3">
      <t>シュッカ</t>
    </rPh>
    <rPh sb="5" eb="7">
      <t>ショウヒン</t>
    </rPh>
    <rPh sb="12" eb="14">
      <t>シュッカ</t>
    </rPh>
    <rPh sb="14" eb="16">
      <t>タンイ</t>
    </rPh>
    <rPh sb="17" eb="19">
      <t>シュッカ</t>
    </rPh>
    <rPh sb="27" eb="29">
      <t>ニウケ</t>
    </rPh>
    <rPh sb="29" eb="30">
      <t>ヒ</t>
    </rPh>
    <rPh sb="31" eb="34">
      <t>セイサンシャ</t>
    </rPh>
    <rPh sb="35" eb="37">
      <t>ヒツヨウ</t>
    </rPh>
    <rPh sb="38" eb="40">
      <t>バアイ</t>
    </rPh>
    <rPh sb="41" eb="43">
      <t>センカ</t>
    </rPh>
    <rPh sb="47" eb="49">
      <t>トクテイ</t>
    </rPh>
    <rPh sb="52" eb="54">
      <t>キロク</t>
    </rPh>
    <phoneticPr fontId="1"/>
  </si>
  <si>
    <r>
      <t>○</t>
    </r>
    <r>
      <rPr>
        <sz val="10"/>
        <color theme="1"/>
        <rFont val="BIZ UDPゴシック"/>
        <family val="3"/>
        <charset val="128"/>
        <scheme val="minor"/>
      </rPr>
      <t>出荷した商品および労働に関するクレーム、組織や農場のルール違反等の指摘を受け付け、その内容を記録し、原因を追及し、問題点を改善し、その結果を記録する手順が確立され、文書化されている。
○クレームがあった場合は、手順に沿って実施した内容を記録している。</t>
    </r>
    <rPh sb="21" eb="23">
      <t>ソシキ</t>
    </rPh>
    <phoneticPr fontId="1"/>
  </si>
  <si>
    <t>　　　　GLOBALG.A.P. IFA PC Ver.6.0</t>
    <phoneticPr fontId="1"/>
  </si>
  <si>
    <t>　　　　国際水準GAPガイドライン</t>
    <rPh sb="4" eb="6">
      <t>コクサイ</t>
    </rPh>
    <rPh sb="6" eb="8">
      <t>スイジュン</t>
    </rPh>
    <phoneticPr fontId="1"/>
  </si>
  <si>
    <t>　　　　日本GAP規範 第2版</t>
    <rPh sb="4" eb="6">
      <t>ニホン</t>
    </rPh>
    <rPh sb="9" eb="11">
      <t>キハン</t>
    </rPh>
    <rPh sb="12" eb="13">
      <t>ダイ</t>
    </rPh>
    <rPh sb="14" eb="15">
      <t>ハン</t>
    </rPh>
    <phoneticPr fontId="1"/>
  </si>
  <si>
    <t>適用：日本GAP規範 Ver.1.1</t>
    <rPh sb="0" eb="2">
      <t>テキヨウ</t>
    </rPh>
    <rPh sb="3" eb="5">
      <t>ニホン</t>
    </rPh>
    <rPh sb="8" eb="10">
      <t>キハン</t>
    </rPh>
    <phoneticPr fontId="1"/>
  </si>
  <si>
    <r>
      <t>○出荷・</t>
    </r>
    <r>
      <rPr>
        <sz val="10"/>
        <color theme="1"/>
        <rFont val="Meiryo UI"/>
        <family val="3"/>
        <charset val="128"/>
      </rPr>
      <t xml:space="preserve">販売先との間で農産物取引に関する取り決めを行い、文書化（契約書、取決め文書など）している。
</t>
    </r>
    <rPh sb="1" eb="3">
      <t>シュッカ</t>
    </rPh>
    <rPh sb="4" eb="6">
      <t>ハンバイ</t>
    </rPh>
    <rPh sb="6" eb="7">
      <t>サキ</t>
    </rPh>
    <rPh sb="9" eb="10">
      <t>アイダ</t>
    </rPh>
    <rPh sb="11" eb="14">
      <t>ノウサンブツ</t>
    </rPh>
    <rPh sb="14" eb="16">
      <t>トリヒキ</t>
    </rPh>
    <rPh sb="17" eb="18">
      <t>カン</t>
    </rPh>
    <rPh sb="20" eb="21">
      <t>ト</t>
    </rPh>
    <rPh sb="22" eb="23">
      <t>キ</t>
    </rPh>
    <rPh sb="25" eb="26">
      <t>オコナ</t>
    </rPh>
    <rPh sb="28" eb="31">
      <t>ブンショカ</t>
    </rPh>
    <rPh sb="32" eb="35">
      <t>ケイヤクショ</t>
    </rPh>
    <rPh sb="36" eb="38">
      <t>トリキ</t>
    </rPh>
    <rPh sb="39" eb="41">
      <t>ブンショ</t>
    </rPh>
    <phoneticPr fontId="1"/>
  </si>
  <si>
    <r>
      <t>○出荷・</t>
    </r>
    <r>
      <rPr>
        <sz val="10"/>
        <color theme="1"/>
        <rFont val="BIZ UDPゴシック"/>
        <family val="3"/>
        <charset val="128"/>
        <scheme val="minor"/>
      </rPr>
      <t xml:space="preserve">販売先との間で農産物取引に関する取り決めを行い、文書化（契約書、取決め文書など）している。
</t>
    </r>
    <rPh sb="1" eb="3">
      <t>シュッカ</t>
    </rPh>
    <rPh sb="4" eb="6">
      <t>ハンバイ</t>
    </rPh>
    <rPh sb="6" eb="7">
      <t>サキ</t>
    </rPh>
    <rPh sb="9" eb="10">
      <t>アイダ</t>
    </rPh>
    <rPh sb="11" eb="14">
      <t>ノウサンブツ</t>
    </rPh>
    <rPh sb="14" eb="16">
      <t>トリヒキ</t>
    </rPh>
    <rPh sb="17" eb="18">
      <t>カン</t>
    </rPh>
    <rPh sb="20" eb="21">
      <t>ト</t>
    </rPh>
    <rPh sb="22" eb="23">
      <t>キ</t>
    </rPh>
    <rPh sb="25" eb="26">
      <t>オコナ</t>
    </rPh>
    <rPh sb="28" eb="31">
      <t>ブンショカ</t>
    </rPh>
    <rPh sb="32" eb="35">
      <t>ケイヤクショ</t>
    </rPh>
    <rPh sb="36" eb="38">
      <t>トリキ</t>
    </rPh>
    <rPh sb="39" eb="41">
      <t>ブンショ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</si>
</sst>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0_);[Red]\(0.0\)"/>
  </numFmts>
  <fonts count="31">
    <font>
      <sz val="11"/>
      <name val="ＭＳ Ｐゴシック"/>
      <family val="3"/>
      <charset val="128"/>
    </font>
    <font>
      <sz val="6"/>
      <name val="ＭＳ Ｐゴシック"/>
      <family val="3"/>
      <charset val="128"/>
    </font>
    <font>
      <sz val="10"/>
      <color theme="1"/>
      <name val="Meiryo UI"/>
      <family val="3"/>
      <charset val="128"/>
    </font>
    <font>
      <sz val="11"/>
      <name val="ＭＳ Ｐゴシック"/>
      <family val="3"/>
      <charset val="128"/>
    </font>
    <font>
      <sz val="11"/>
      <name val="Meiryo UI"/>
      <family val="3"/>
      <charset val="128"/>
    </font>
    <font>
      <sz val="8"/>
      <name val="Meiryo UI"/>
      <family val="3"/>
      <charset val="128"/>
    </font>
    <font>
      <sz val="9"/>
      <color indexed="81"/>
      <name val="MS P ゴシック"/>
      <family val="3"/>
      <charset val="128"/>
    </font>
    <font>
      <b/>
      <sz val="9"/>
      <color indexed="81"/>
      <name val="MS P ゴシック"/>
      <family val="3"/>
      <charset val="128"/>
    </font>
    <font>
      <sz val="6"/>
      <name val="ＭＳ Ｐゴシック"/>
      <family val="2"/>
      <charset val="128"/>
    </font>
    <font>
      <sz val="11"/>
      <name val="BIZ UDPゴシック"/>
      <family val="3"/>
      <charset val="128"/>
      <scheme val="minor"/>
    </font>
    <font>
      <b/>
      <sz val="36"/>
      <color rgb="FF008000"/>
      <name val="BIZ UDPゴシック"/>
      <family val="3"/>
      <charset val="128"/>
      <scheme val="minor"/>
    </font>
    <font>
      <sz val="16"/>
      <name val="BIZ UDPゴシック"/>
      <family val="3"/>
      <charset val="128"/>
      <scheme val="minor"/>
    </font>
    <font>
      <sz val="22"/>
      <name val="BIZ UDPゴシック"/>
      <family val="3"/>
      <charset val="128"/>
      <scheme val="minor"/>
    </font>
    <font>
      <sz val="26"/>
      <name val="BIZ UDPゴシック"/>
      <family val="3"/>
      <charset val="128"/>
      <scheme val="minor"/>
    </font>
    <font>
      <sz val="36"/>
      <name val="BIZ UDPゴシック"/>
      <family val="3"/>
      <charset val="128"/>
      <scheme val="minor"/>
    </font>
    <font>
      <sz val="10"/>
      <color theme="1"/>
      <name val="BIZ UDPゴシック"/>
      <family val="3"/>
      <charset val="128"/>
      <scheme val="minor"/>
    </font>
    <font>
      <sz val="10"/>
      <name val="BIZ UDPゴシック"/>
      <family val="3"/>
      <charset val="128"/>
      <scheme val="minor"/>
    </font>
    <font>
      <sz val="9"/>
      <name val="BIZ UDPゴシック"/>
      <family val="3"/>
      <charset val="128"/>
      <scheme val="minor"/>
    </font>
    <font>
      <b/>
      <sz val="9"/>
      <color theme="1"/>
      <name val="BIZ UDPゴシック"/>
      <family val="3"/>
      <charset val="128"/>
      <scheme val="minor"/>
    </font>
    <font>
      <b/>
      <sz val="10"/>
      <name val="BIZ UDPゴシック"/>
      <family val="3"/>
      <charset val="128"/>
      <scheme val="minor"/>
    </font>
    <font>
      <b/>
      <sz val="6"/>
      <name val="BIZ UDPゴシック"/>
      <family val="3"/>
      <charset val="128"/>
      <scheme val="minor"/>
    </font>
    <font>
      <b/>
      <sz val="10"/>
      <color theme="1"/>
      <name val="BIZ UDPゴシック"/>
      <family val="3"/>
      <charset val="128"/>
      <scheme val="minor"/>
    </font>
    <font>
      <sz val="10"/>
      <color rgb="FF00B050"/>
      <name val="BIZ UDPゴシック"/>
      <family val="3"/>
      <charset val="128"/>
      <scheme val="minor"/>
    </font>
    <font>
      <vertAlign val="subscript"/>
      <sz val="10"/>
      <color theme="1"/>
      <name val="BIZ UDPゴシック"/>
      <family val="3"/>
      <charset val="128"/>
      <scheme val="minor"/>
    </font>
    <font>
      <b/>
      <sz val="8"/>
      <color theme="1"/>
      <name val="BIZ UDPゴシック"/>
      <family val="3"/>
      <charset val="128"/>
      <scheme val="minor"/>
    </font>
    <font>
      <b/>
      <sz val="16"/>
      <name val="BIZ UDPゴシック"/>
      <family val="3"/>
      <charset val="128"/>
      <scheme val="minor"/>
    </font>
    <font>
      <b/>
      <sz val="14"/>
      <color rgb="FFFFFF00"/>
      <name val="BIZ UDPゴシック"/>
      <family val="3"/>
      <charset val="128"/>
      <scheme val="minor"/>
    </font>
    <font>
      <b/>
      <sz val="14"/>
      <color theme="1"/>
      <name val="BIZ UDPゴシック"/>
      <family val="3"/>
      <charset val="128"/>
      <scheme val="minor"/>
    </font>
    <font>
      <sz val="6"/>
      <name val="BIZ UDPゴシック"/>
      <family val="3"/>
      <charset val="128"/>
      <scheme val="minor"/>
    </font>
    <font>
      <b/>
      <sz val="10"/>
      <color theme="1" tint="0.499984740745262"/>
      <name val="BIZ UDPゴシック"/>
      <family val="3"/>
      <charset val="128"/>
      <scheme val="minor"/>
    </font>
    <font>
      <b/>
      <sz val="9"/>
      <name val="BIZ UDPゴシック"/>
      <family val="3"/>
      <charset val="128"/>
      <scheme val="minor"/>
    </font>
  </fonts>
  <fills count="1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2F2F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CE4D6"/>
        <bgColor indexed="64"/>
      </patternFill>
    </fill>
    <fill>
      <patternFill patternType="solid">
        <fgColor theme="0" tint="-0.14999847407452621"/>
        <bgColor indexed="64"/>
      </patternFill>
    </fill>
    <fill>
      <patternFill patternType="solid">
        <fgColor rgb="FFE2EFDA"/>
        <bgColor indexed="64"/>
      </patternFill>
    </fill>
    <fill>
      <patternFill patternType="solid">
        <fgColor rgb="FFCCFFCC"/>
        <bgColor indexed="64"/>
      </patternFill>
    </fill>
    <fill>
      <patternFill patternType="solid">
        <fgColor rgb="FFFFFF0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diagonal/>
    </border>
    <border>
      <left/>
      <right style="thin">
        <color indexed="64"/>
      </right>
      <top style="hair">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diagonalUp="1">
      <left style="thin">
        <color indexed="64"/>
      </left>
      <right style="hair">
        <color indexed="64"/>
      </right>
      <top style="medium">
        <color indexed="64"/>
      </top>
      <bottom style="hair">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diagonal style="hair">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diagonalUp="1">
      <left style="thin">
        <color indexed="64"/>
      </left>
      <right style="hair">
        <color indexed="64"/>
      </right>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s>
  <cellStyleXfs count="2">
    <xf numFmtId="0" fontId="0" fillId="0" borderId="0"/>
    <xf numFmtId="6" fontId="3" fillId="0" borderId="0" applyFont="0" applyFill="0" applyBorder="0" applyAlignment="0" applyProtection="0">
      <alignment vertical="center"/>
    </xf>
  </cellStyleXfs>
  <cellXfs count="287">
    <xf numFmtId="0" fontId="0" fillId="0" borderId="0" xfId="0"/>
    <xf numFmtId="0" fontId="0" fillId="0" borderId="0" xfId="0" applyAlignment="1">
      <alignment vertical="center"/>
    </xf>
    <xf numFmtId="0" fontId="4" fillId="0" borderId="0" xfId="0" applyFont="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5" fillId="3" borderId="57" xfId="0" applyFont="1" applyFill="1" applyBorder="1" applyAlignment="1">
      <alignment vertical="center" wrapText="1"/>
    </xf>
    <xf numFmtId="0" fontId="5" fillId="3" borderId="58" xfId="0" applyFont="1" applyFill="1" applyBorder="1" applyAlignment="1">
      <alignment vertical="center"/>
    </xf>
    <xf numFmtId="0" fontId="5" fillId="3" borderId="59" xfId="0" applyFont="1" applyFill="1" applyBorder="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49" fontId="18" fillId="4" borderId="1" xfId="0" applyNumberFormat="1"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0" fontId="18" fillId="4" borderId="1" xfId="0" applyFont="1" applyFill="1" applyBorder="1" applyAlignment="1">
      <alignment horizontal="center" vertical="center" shrinkToFit="1"/>
    </xf>
    <xf numFmtId="0" fontId="15" fillId="0" borderId="0" xfId="0" applyFont="1" applyAlignment="1">
      <alignment vertical="center" shrinkToFit="1"/>
    </xf>
    <xf numFmtId="49" fontId="19" fillId="11" borderId="2" xfId="0" applyNumberFormat="1" applyFont="1" applyFill="1" applyBorder="1" applyAlignment="1">
      <alignment horizontal="left" vertical="center"/>
    </xf>
    <xf numFmtId="49" fontId="20" fillId="11" borderId="3" xfId="0" applyNumberFormat="1" applyFont="1" applyFill="1" applyBorder="1" applyAlignment="1">
      <alignment horizontal="left" vertical="center" shrinkToFit="1"/>
    </xf>
    <xf numFmtId="0" fontId="16" fillId="11" borderId="3" xfId="0" applyFont="1" applyFill="1" applyBorder="1" applyAlignment="1">
      <alignment horizontal="left" vertical="center" shrinkToFit="1"/>
    </xf>
    <xf numFmtId="0" fontId="19" fillId="11" borderId="3" xfId="0" applyFont="1" applyFill="1" applyBorder="1" applyAlignment="1">
      <alignment horizontal="center" vertical="center" shrinkToFit="1"/>
    </xf>
    <xf numFmtId="49" fontId="19" fillId="11" borderId="4" xfId="0" applyNumberFormat="1" applyFont="1" applyFill="1" applyBorder="1" applyAlignment="1">
      <alignment horizontal="left" vertical="center" shrinkToFit="1"/>
    </xf>
    <xf numFmtId="0" fontId="16" fillId="0" borderId="0" xfId="0" applyFont="1" applyAlignment="1">
      <alignment vertical="center" shrinkToFit="1"/>
    </xf>
    <xf numFmtId="0" fontId="19" fillId="3" borderId="1" xfId="0" applyFont="1" applyFill="1" applyBorder="1" applyAlignment="1">
      <alignment horizontal="left" vertical="center"/>
    </xf>
    <xf numFmtId="0" fontId="19" fillId="3" borderId="1" xfId="0" applyFont="1" applyFill="1" applyBorder="1" applyAlignment="1">
      <alignment vertical="center"/>
    </xf>
    <xf numFmtId="0" fontId="16" fillId="3" borderId="1" xfId="0" applyFont="1" applyFill="1" applyBorder="1" applyAlignment="1">
      <alignment horizontal="left" vertical="top" wrapText="1"/>
    </xf>
    <xf numFmtId="0" fontId="16" fillId="3" borderId="1" xfId="0" applyFont="1" applyFill="1" applyBorder="1" applyAlignment="1">
      <alignment horizontal="center" vertical="center" wrapText="1"/>
    </xf>
    <xf numFmtId="0" fontId="16" fillId="3" borderId="5" xfId="0" applyFont="1" applyFill="1" applyBorder="1" applyAlignment="1">
      <alignment horizontal="center" vertical="center" wrapText="1"/>
    </xf>
    <xf numFmtId="49" fontId="16" fillId="3" borderId="5" xfId="0" applyNumberFormat="1" applyFont="1" applyFill="1" applyBorder="1" applyAlignment="1">
      <alignment vertical="top" wrapText="1"/>
    </xf>
    <xf numFmtId="0" fontId="16" fillId="0" borderId="0" xfId="0" applyFont="1" applyAlignment="1">
      <alignment vertical="center"/>
    </xf>
    <xf numFmtId="0" fontId="16" fillId="0" borderId="1" xfId="0" applyFont="1" applyBorder="1" applyAlignment="1">
      <alignment horizontal="center" vertical="center"/>
    </xf>
    <xf numFmtId="49" fontId="16" fillId="0" borderId="1" xfId="0" applyNumberFormat="1" applyFont="1" applyBorder="1" applyAlignment="1">
      <alignment vertical="center" wrapText="1"/>
    </xf>
    <xf numFmtId="0" fontId="16" fillId="0" borderId="1" xfId="0" applyFont="1" applyBorder="1" applyAlignment="1">
      <alignment horizontal="left" vertical="top" wrapText="1"/>
    </xf>
    <xf numFmtId="0" fontId="19" fillId="3" borderId="2" xfId="0" applyFont="1" applyFill="1" applyBorder="1" applyAlignment="1" applyProtection="1">
      <alignment horizontal="center" vertical="center" wrapText="1"/>
      <protection locked="0"/>
    </xf>
    <xf numFmtId="0" fontId="16" fillId="0" borderId="80"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49" fontId="16" fillId="0" borderId="80" xfId="0" applyNumberFormat="1" applyFont="1" applyBorder="1" applyAlignment="1" applyProtection="1">
      <alignment vertical="top" wrapText="1"/>
      <protection locked="0"/>
    </xf>
    <xf numFmtId="0" fontId="16" fillId="0" borderId="86" xfId="0" applyFont="1" applyBorder="1" applyAlignment="1" applyProtection="1">
      <alignment horizontal="center" vertical="center" wrapText="1"/>
      <protection locked="0"/>
    </xf>
    <xf numFmtId="49" fontId="16" fillId="0" borderId="86" xfId="0" applyNumberFormat="1" applyFont="1" applyBorder="1" applyAlignment="1" applyProtection="1">
      <alignment vertical="top" wrapText="1"/>
      <protection locked="0"/>
    </xf>
    <xf numFmtId="0" fontId="16" fillId="0" borderId="1" xfId="0" applyFont="1" applyBorder="1" applyAlignment="1" applyProtection="1">
      <alignment vertical="top" wrapText="1"/>
      <protection locked="0"/>
    </xf>
    <xf numFmtId="49" fontId="16" fillId="3" borderId="69" xfId="0" applyNumberFormat="1" applyFont="1" applyFill="1" applyBorder="1" applyAlignment="1">
      <alignment horizontal="left" vertical="center"/>
    </xf>
    <xf numFmtId="0" fontId="19" fillId="3" borderId="2" xfId="0" applyFont="1" applyFill="1" applyBorder="1" applyAlignment="1">
      <alignment horizontal="center" vertical="center" wrapText="1"/>
    </xf>
    <xf numFmtId="0" fontId="16" fillId="3" borderId="86" xfId="0" applyFont="1" applyFill="1" applyBorder="1" applyAlignment="1">
      <alignment horizontal="center" vertical="center" wrapText="1"/>
    </xf>
    <xf numFmtId="0" fontId="16" fillId="3" borderId="3" xfId="0" applyFont="1" applyFill="1" applyBorder="1" applyAlignment="1">
      <alignment horizontal="center" vertical="center" wrapText="1"/>
    </xf>
    <xf numFmtId="49" fontId="16" fillId="3" borderId="86" xfId="0" applyNumberFormat="1" applyFont="1" applyFill="1" applyBorder="1" applyAlignment="1">
      <alignment vertical="top" wrapText="1"/>
    </xf>
    <xf numFmtId="0" fontId="16" fillId="0" borderId="1" xfId="0" applyFont="1" applyBorder="1" applyAlignment="1">
      <alignment horizontal="justify" vertical="top" wrapText="1"/>
    </xf>
    <xf numFmtId="49" fontId="21" fillId="2" borderId="1" xfId="0" applyNumberFormat="1" applyFont="1" applyFill="1" applyBorder="1" applyAlignment="1">
      <alignment vertical="center"/>
    </xf>
    <xf numFmtId="49" fontId="15" fillId="2" borderId="1" xfId="0" applyNumberFormat="1" applyFont="1" applyFill="1" applyBorder="1" applyAlignment="1">
      <alignment wrapText="1"/>
    </xf>
    <xf numFmtId="0" fontId="15" fillId="2" borderId="1" xfId="0" applyFont="1" applyFill="1" applyBorder="1" applyAlignment="1">
      <alignment wrapText="1"/>
    </xf>
    <xf numFmtId="0" fontId="21" fillId="2" borderId="1" xfId="0" applyFont="1" applyFill="1" applyBorder="1" applyAlignment="1">
      <alignment wrapText="1"/>
    </xf>
    <xf numFmtId="0" fontId="16" fillId="2" borderId="6" xfId="0" applyFont="1" applyFill="1" applyBorder="1" applyAlignment="1">
      <alignment wrapText="1"/>
    </xf>
    <xf numFmtId="0" fontId="16" fillId="2" borderId="1" xfId="0" applyFont="1" applyFill="1" applyBorder="1" applyAlignment="1">
      <alignment wrapText="1"/>
    </xf>
    <xf numFmtId="49" fontId="16" fillId="2" borderId="6" xfId="0" applyNumberFormat="1" applyFont="1" applyFill="1" applyBorder="1" applyAlignment="1">
      <alignment wrapText="1"/>
    </xf>
    <xf numFmtId="49" fontId="15" fillId="3" borderId="1" xfId="0" applyNumberFormat="1" applyFont="1" applyFill="1" applyBorder="1" applyAlignment="1">
      <alignment horizontal="center" vertical="center"/>
    </xf>
    <xf numFmtId="49" fontId="21" fillId="3" borderId="1" xfId="0" applyNumberFormat="1" applyFont="1" applyFill="1" applyBorder="1" applyAlignment="1">
      <alignment horizontal="left" vertical="center"/>
    </xf>
    <xf numFmtId="0" fontId="15" fillId="3" borderId="1" xfId="0" applyFont="1" applyFill="1" applyBorder="1" applyAlignment="1">
      <alignment vertical="center" wrapText="1"/>
    </xf>
    <xf numFmtId="0" fontId="15" fillId="5" borderId="1" xfId="0" applyFont="1" applyFill="1" applyBorder="1" applyAlignment="1">
      <alignment horizontal="center" vertical="center" wrapText="1"/>
    </xf>
    <xf numFmtId="176" fontId="21" fillId="3" borderId="1" xfId="0" applyNumberFormat="1" applyFont="1" applyFill="1" applyBorder="1" applyAlignment="1">
      <alignment horizontal="center" vertical="center" wrapText="1"/>
    </xf>
    <xf numFmtId="49" fontId="15" fillId="3" borderId="1" xfId="0" applyNumberFormat="1" applyFont="1" applyFill="1" applyBorder="1" applyAlignment="1">
      <alignment horizontal="left" vertical="top" wrapText="1"/>
    </xf>
    <xf numFmtId="0" fontId="15" fillId="0" borderId="0" xfId="0" applyFont="1" applyAlignment="1">
      <alignment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left" vertical="center" wrapText="1"/>
    </xf>
    <xf numFmtId="0" fontId="15" fillId="0" borderId="1" xfId="0" applyFont="1" applyBorder="1" applyAlignment="1">
      <alignment vertical="top" wrapText="1"/>
    </xf>
    <xf numFmtId="49" fontId="21" fillId="5" borderId="2" xfId="0" applyNumberFormat="1" applyFont="1" applyFill="1" applyBorder="1" applyAlignment="1">
      <alignment horizontal="center" vertical="center" wrapText="1"/>
    </xf>
    <xf numFmtId="176" fontId="21" fillId="0" borderId="1" xfId="0" applyNumberFormat="1" applyFont="1" applyBorder="1" applyAlignment="1">
      <alignment horizontal="center" vertical="center" wrapText="1"/>
    </xf>
    <xf numFmtId="49" fontId="15" fillId="0" borderId="1" xfId="0" applyNumberFormat="1" applyFont="1" applyBorder="1" applyAlignment="1">
      <alignment horizontal="left" vertical="top" wrapText="1"/>
    </xf>
    <xf numFmtId="0" fontId="22" fillId="0" borderId="0" xfId="0" applyFont="1" applyAlignment="1">
      <alignment vertical="center"/>
    </xf>
    <xf numFmtId="0" fontId="15" fillId="0" borderId="1" xfId="0" applyFont="1" applyBorder="1" applyAlignment="1" applyProtection="1">
      <alignment vertical="top" wrapText="1"/>
      <protection locked="0"/>
    </xf>
    <xf numFmtId="49" fontId="21" fillId="5" borderId="3" xfId="0" applyNumberFormat="1" applyFont="1" applyFill="1" applyBorder="1" applyAlignment="1">
      <alignment horizontal="center" vertical="center" wrapText="1"/>
    </xf>
    <xf numFmtId="49" fontId="21" fillId="3" borderId="2" xfId="0" applyNumberFormat="1" applyFont="1" applyFill="1" applyBorder="1" applyAlignment="1">
      <alignment horizontal="center" vertical="center" wrapText="1"/>
    </xf>
    <xf numFmtId="0" fontId="15" fillId="0" borderId="1" xfId="0" applyFont="1" applyBorder="1" applyAlignment="1">
      <alignment horizontal="center" vertical="center"/>
    </xf>
    <xf numFmtId="49" fontId="15" fillId="0" borderId="1" xfId="0" applyNumberFormat="1" applyFont="1" applyBorder="1" applyAlignment="1">
      <alignment horizontal="left" vertical="center"/>
    </xf>
    <xf numFmtId="0" fontId="15" fillId="6" borderId="1" xfId="0" applyFont="1" applyFill="1" applyBorder="1" applyAlignment="1">
      <alignment horizontal="center" vertical="center" wrapText="1"/>
    </xf>
    <xf numFmtId="49" fontId="15" fillId="6" borderId="1" xfId="0" applyNumberFormat="1" applyFont="1" applyFill="1" applyBorder="1" applyAlignment="1">
      <alignment horizontal="left" vertical="center" wrapText="1"/>
    </xf>
    <xf numFmtId="0" fontId="15" fillId="0" borderId="0" xfId="0" applyFont="1" applyAlignment="1">
      <alignment horizontal="center" vertical="center"/>
    </xf>
    <xf numFmtId="0" fontId="15" fillId="6" borderId="1" xfId="0" applyFont="1" applyFill="1" applyBorder="1" applyAlignment="1">
      <alignment horizontal="center" vertical="center"/>
    </xf>
    <xf numFmtId="49" fontId="15" fillId="6" borderId="1" xfId="0" applyNumberFormat="1" applyFont="1" applyFill="1" applyBorder="1" applyAlignment="1">
      <alignment horizontal="left" vertical="center"/>
    </xf>
    <xf numFmtId="49" fontId="15" fillId="7" borderId="1" xfId="0" applyNumberFormat="1" applyFont="1" applyFill="1" applyBorder="1" applyAlignment="1">
      <alignment horizontal="center" vertical="center"/>
    </xf>
    <xf numFmtId="49" fontId="15" fillId="7" borderId="1" xfId="0" applyNumberFormat="1" applyFont="1" applyFill="1" applyBorder="1" applyAlignment="1">
      <alignment vertical="center"/>
    </xf>
    <xf numFmtId="0" fontId="21" fillId="3" borderId="2" xfId="0" applyFont="1" applyFill="1" applyBorder="1" applyAlignment="1">
      <alignment horizontal="center" vertical="center" wrapText="1"/>
    </xf>
    <xf numFmtId="49" fontId="21" fillId="3" borderId="1" xfId="0" applyNumberFormat="1" applyFont="1" applyFill="1" applyBorder="1" applyAlignment="1">
      <alignment vertical="center"/>
    </xf>
    <xf numFmtId="0" fontId="15" fillId="3" borderId="1" xfId="0" applyFont="1" applyFill="1" applyBorder="1" applyAlignment="1">
      <alignment vertical="top" wrapText="1"/>
    </xf>
    <xf numFmtId="49" fontId="21" fillId="5"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49" fontId="15" fillId="7" borderId="1" xfId="0" applyNumberFormat="1" applyFont="1" applyFill="1" applyBorder="1" applyAlignment="1">
      <alignment horizontal="left" vertical="center" wrapText="1"/>
    </xf>
    <xf numFmtId="0" fontId="15" fillId="8" borderId="1" xfId="0" applyFont="1" applyFill="1" applyBorder="1" applyAlignment="1">
      <alignment horizontal="center" vertical="center"/>
    </xf>
    <xf numFmtId="49" fontId="15" fillId="8" borderId="1" xfId="0" applyNumberFormat="1" applyFont="1" applyFill="1" applyBorder="1" applyAlignment="1">
      <alignment horizontal="left" vertical="center"/>
    </xf>
    <xf numFmtId="0" fontId="21" fillId="3" borderId="1" xfId="0" applyFont="1" applyFill="1" applyBorder="1" applyAlignment="1">
      <alignment vertical="center"/>
    </xf>
    <xf numFmtId="0" fontId="15" fillId="3" borderId="1" xfId="0" applyFont="1" applyFill="1" applyBorder="1" applyAlignment="1">
      <alignment vertical="center"/>
    </xf>
    <xf numFmtId="6" fontId="15" fillId="0" borderId="1" xfId="1" applyFont="1" applyFill="1" applyBorder="1" applyAlignment="1">
      <alignment vertical="top" wrapText="1"/>
    </xf>
    <xf numFmtId="6" fontId="21" fillId="5" borderId="1" xfId="1" applyFont="1" applyFill="1" applyBorder="1" applyAlignment="1">
      <alignment horizontal="center" vertical="center" wrapText="1"/>
    </xf>
    <xf numFmtId="0" fontId="15" fillId="3" borderId="1" xfId="0" applyFont="1" applyFill="1" applyBorder="1" applyAlignment="1">
      <alignment horizontal="center" vertical="center"/>
    </xf>
    <xf numFmtId="0" fontId="22" fillId="0" borderId="0" xfId="0" applyFont="1" applyAlignment="1">
      <alignment vertical="top"/>
    </xf>
    <xf numFmtId="0" fontId="15" fillId="0" borderId="0" xfId="0" applyFont="1" applyAlignment="1">
      <alignment vertical="center" wrapText="1"/>
    </xf>
    <xf numFmtId="0" fontId="22" fillId="0" borderId="0" xfId="0" applyFont="1" applyAlignment="1">
      <alignment vertical="center" wrapText="1"/>
    </xf>
    <xf numFmtId="49" fontId="21" fillId="5" borderId="1" xfId="0" quotePrefix="1"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xf>
    <xf numFmtId="49" fontId="21" fillId="3" borderId="5" xfId="0" applyNumberFormat="1" applyFont="1" applyFill="1" applyBorder="1" applyAlignment="1">
      <alignment horizontal="left" vertical="center"/>
    </xf>
    <xf numFmtId="0" fontId="15" fillId="3" borderId="5" xfId="0" applyFont="1" applyFill="1" applyBorder="1" applyAlignment="1">
      <alignment vertical="top" wrapText="1"/>
    </xf>
    <xf numFmtId="0" fontId="15" fillId="0" borderId="1" xfId="0" applyFont="1" applyBorder="1" applyAlignment="1" applyProtection="1">
      <alignment horizontal="left" vertical="top" wrapText="1"/>
      <protection locked="0"/>
    </xf>
    <xf numFmtId="49" fontId="21" fillId="5" borderId="4" xfId="0"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49" fontId="15" fillId="0" borderId="5" xfId="0" applyNumberFormat="1" applyFont="1" applyBorder="1" applyAlignment="1">
      <alignment horizontal="left" vertical="top" wrapText="1"/>
    </xf>
    <xf numFmtId="49" fontId="15" fillId="0" borderId="2" xfId="0" applyNumberFormat="1" applyFont="1" applyBorder="1" applyAlignment="1">
      <alignment horizontal="center" vertical="center" wrapText="1"/>
    </xf>
    <xf numFmtId="49" fontId="15" fillId="0" borderId="1" xfId="0" applyNumberFormat="1" applyFont="1" applyBorder="1" applyAlignment="1">
      <alignment horizontal="left" vertical="top"/>
    </xf>
    <xf numFmtId="49" fontId="15" fillId="0" borderId="1" xfId="0" applyNumberFormat="1" applyFont="1" applyBorder="1" applyAlignment="1">
      <alignment horizontal="center" vertical="center" wrapText="1"/>
    </xf>
    <xf numFmtId="49" fontId="15" fillId="0" borderId="6" xfId="0" applyNumberFormat="1" applyFont="1" applyBorder="1" applyAlignment="1">
      <alignment horizontal="left" vertical="top" wrapText="1"/>
    </xf>
    <xf numFmtId="49" fontId="15" fillId="0" borderId="0" xfId="0" applyNumberFormat="1" applyFont="1" applyAlignment="1">
      <alignment horizontal="left" vertical="center"/>
    </xf>
    <xf numFmtId="49" fontId="15"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vertical="top" wrapText="1"/>
    </xf>
    <xf numFmtId="0" fontId="24" fillId="4" borderId="1" xfId="0" applyFont="1" applyFill="1" applyBorder="1" applyAlignment="1">
      <alignment horizontal="center" vertical="center" wrapText="1" shrinkToFit="1"/>
    </xf>
    <xf numFmtId="49" fontId="20" fillId="11" borderId="3" xfId="0" applyNumberFormat="1" applyFont="1" applyFill="1" applyBorder="1" applyAlignment="1">
      <alignment vertical="center" shrinkToFit="1"/>
    </xf>
    <xf numFmtId="0" fontId="19" fillId="11" borderId="4" xfId="0" applyFont="1" applyFill="1" applyBorder="1" applyAlignment="1">
      <alignment horizontal="left" vertical="center" shrinkToFit="1"/>
    </xf>
    <xf numFmtId="0" fontId="16" fillId="3" borderId="1" xfId="0" applyFont="1" applyFill="1" applyBorder="1" applyAlignment="1">
      <alignment vertical="top" wrapText="1"/>
    </xf>
    <xf numFmtId="0" fontId="16" fillId="0" borderId="1" xfId="0" applyFont="1" applyBorder="1" applyAlignment="1" applyProtection="1">
      <alignment horizontal="center" vertical="center" wrapText="1"/>
      <protection locked="0"/>
    </xf>
    <xf numFmtId="49" fontId="15" fillId="0" borderId="1" xfId="0" applyNumberFormat="1" applyFont="1" applyBorder="1" applyAlignment="1">
      <alignment horizontal="center" vertical="center"/>
    </xf>
    <xf numFmtId="49" fontId="15" fillId="0" borderId="1" xfId="0" applyNumberFormat="1" applyFont="1" applyBorder="1" applyAlignment="1">
      <alignment vertical="center"/>
    </xf>
    <xf numFmtId="49" fontId="21" fillId="0" borderId="1" xfId="0" applyNumberFormat="1" applyFont="1" applyBorder="1" applyAlignment="1">
      <alignment vertical="center"/>
    </xf>
    <xf numFmtId="0" fontId="21" fillId="0" borderId="1" xfId="0" applyFont="1" applyBorder="1" applyAlignment="1">
      <alignment vertical="center"/>
    </xf>
    <xf numFmtId="49" fontId="21" fillId="0" borderId="1" xfId="0" applyNumberFormat="1" applyFont="1" applyBorder="1" applyAlignment="1">
      <alignment horizontal="left" vertical="center"/>
    </xf>
    <xf numFmtId="49" fontId="15" fillId="0" borderId="5" xfId="0" applyNumberFormat="1" applyFont="1" applyBorder="1" applyAlignment="1">
      <alignment horizontal="center" vertical="center"/>
    </xf>
    <xf numFmtId="49" fontId="21" fillId="0" borderId="5" xfId="0" applyNumberFormat="1" applyFont="1" applyBorder="1" applyAlignment="1">
      <alignment horizontal="left" vertical="center"/>
    </xf>
    <xf numFmtId="0" fontId="15" fillId="0" borderId="0" xfId="0" applyFont="1" applyAlignment="1">
      <alignment vertical="top" wrapText="1"/>
    </xf>
    <xf numFmtId="0" fontId="18" fillId="13" borderId="1" xfId="0" applyFont="1" applyFill="1" applyBorder="1" applyAlignment="1">
      <alignment horizontal="center" vertical="center" wrapText="1" shrinkToFit="1"/>
    </xf>
    <xf numFmtId="0" fontId="18" fillId="11" borderId="1" xfId="0" applyFont="1" applyFill="1" applyBorder="1" applyAlignment="1">
      <alignment horizontal="center" vertical="center" wrapText="1" shrinkToFit="1"/>
    </xf>
    <xf numFmtId="176" fontId="21" fillId="4" borderId="1" xfId="0" applyNumberFormat="1" applyFont="1" applyFill="1" applyBorder="1" applyAlignment="1">
      <alignment horizontal="center" vertical="center" wrapText="1" shrinkToFit="1"/>
    </xf>
    <xf numFmtId="176" fontId="15" fillId="0" borderId="0" xfId="0" applyNumberFormat="1" applyFont="1" applyAlignment="1">
      <alignment vertical="center" shrinkToFit="1"/>
    </xf>
    <xf numFmtId="49" fontId="19" fillId="11" borderId="1" xfId="0" applyNumberFormat="1" applyFont="1" applyFill="1" applyBorder="1" applyAlignment="1">
      <alignment horizontal="left" vertical="center"/>
    </xf>
    <xf numFmtId="49" fontId="20" fillId="11" borderId="1" xfId="0" applyNumberFormat="1" applyFont="1" applyFill="1" applyBorder="1" applyAlignment="1">
      <alignment vertical="center" shrinkToFit="1"/>
    </xf>
    <xf numFmtId="0" fontId="19" fillId="11" borderId="1" xfId="0" applyFont="1" applyFill="1" applyBorder="1" applyAlignment="1">
      <alignment horizontal="center" vertical="center" shrinkToFit="1"/>
    </xf>
    <xf numFmtId="0" fontId="19" fillId="13" borderId="1" xfId="0" applyFont="1" applyFill="1" applyBorder="1" applyAlignment="1">
      <alignment horizontal="center" vertical="center" shrinkToFit="1"/>
    </xf>
    <xf numFmtId="0" fontId="19" fillId="11" borderId="71" xfId="0" applyFont="1" applyFill="1" applyBorder="1" applyAlignment="1">
      <alignment horizontal="center" vertical="center" shrinkToFit="1"/>
    </xf>
    <xf numFmtId="0" fontId="19" fillId="11" borderId="1" xfId="0" applyFont="1" applyFill="1" applyBorder="1" applyAlignment="1">
      <alignment horizontal="left" vertical="center" shrinkToFit="1"/>
    </xf>
    <xf numFmtId="176" fontId="21" fillId="11" borderId="1" xfId="0" applyNumberFormat="1" applyFont="1" applyFill="1" applyBorder="1" applyAlignment="1">
      <alignment horizontal="right" vertical="center" shrinkToFit="1"/>
    </xf>
    <xf numFmtId="176" fontId="16" fillId="0" borderId="0" xfId="0" applyNumberFormat="1" applyFont="1" applyAlignment="1">
      <alignment vertical="center" shrinkToFit="1"/>
    </xf>
    <xf numFmtId="0" fontId="16" fillId="13" borderId="1" xfId="0" applyFont="1" applyFill="1" applyBorder="1" applyAlignment="1">
      <alignment horizontal="center" vertical="center" wrapText="1"/>
    </xf>
    <xf numFmtId="0" fontId="16" fillId="11" borderId="1" xfId="0" applyFont="1" applyFill="1" applyBorder="1" applyAlignment="1">
      <alignment vertical="top" wrapText="1"/>
    </xf>
    <xf numFmtId="176" fontId="16" fillId="0" borderId="0" xfId="0" applyNumberFormat="1" applyFont="1" applyAlignment="1">
      <alignment vertical="center"/>
    </xf>
    <xf numFmtId="0" fontId="16" fillId="13" borderId="1" xfId="0" applyFont="1" applyFill="1" applyBorder="1" applyAlignment="1" applyProtection="1">
      <alignment horizontal="center" vertical="center" wrapText="1"/>
      <protection locked="0"/>
    </xf>
    <xf numFmtId="0" fontId="16" fillId="11" borderId="1" xfId="0" applyFont="1" applyFill="1" applyBorder="1" applyAlignment="1" applyProtection="1">
      <alignment vertical="top" wrapText="1"/>
      <protection locked="0"/>
    </xf>
    <xf numFmtId="176" fontId="15" fillId="6" borderId="1" xfId="0" applyNumberFormat="1" applyFont="1" applyFill="1" applyBorder="1" applyAlignment="1">
      <alignment horizontal="right" vertical="center"/>
    </xf>
    <xf numFmtId="49" fontId="16" fillId="3" borderId="1" xfId="0" applyNumberFormat="1" applyFont="1" applyFill="1" applyBorder="1" applyAlignment="1">
      <alignment horizontal="left" vertical="center"/>
    </xf>
    <xf numFmtId="0" fontId="16" fillId="13" borderId="1" xfId="0" applyFont="1" applyFill="1" applyBorder="1" applyAlignment="1">
      <alignment wrapText="1"/>
    </xf>
    <xf numFmtId="0" fontId="16" fillId="11" borderId="2" xfId="0" applyFont="1" applyFill="1" applyBorder="1" applyAlignment="1">
      <alignment wrapText="1"/>
    </xf>
    <xf numFmtId="0" fontId="15" fillId="14" borderId="35" xfId="0" applyFont="1" applyFill="1" applyBorder="1" applyAlignment="1">
      <alignment vertical="center" shrinkToFit="1"/>
    </xf>
    <xf numFmtId="177" fontId="15" fillId="14" borderId="70" xfId="0" applyNumberFormat="1" applyFont="1" applyFill="1" applyBorder="1" applyAlignment="1">
      <alignment horizontal="right" vertical="center" shrinkToFit="1"/>
    </xf>
    <xf numFmtId="0" fontId="15" fillId="1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11" borderId="5" xfId="0" applyFont="1" applyFill="1" applyBorder="1" applyAlignment="1">
      <alignment vertical="top" wrapText="1"/>
    </xf>
    <xf numFmtId="177" fontId="21" fillId="11" borderId="1" xfId="0" applyNumberFormat="1" applyFont="1" applyFill="1" applyBorder="1" applyAlignment="1">
      <alignment horizontal="right" vertical="center" shrinkToFit="1"/>
    </xf>
    <xf numFmtId="176" fontId="15" fillId="0" borderId="0" xfId="0" applyNumberFormat="1" applyFont="1" applyAlignment="1">
      <alignment vertical="center"/>
    </xf>
    <xf numFmtId="176" fontId="21" fillId="0" borderId="72" xfId="0" applyNumberFormat="1" applyFont="1" applyBorder="1" applyAlignment="1" applyProtection="1">
      <alignment horizontal="center" vertical="center" wrapText="1"/>
      <protection locked="0"/>
    </xf>
    <xf numFmtId="176" fontId="21" fillId="0" borderId="73" xfId="0" applyNumberFormat="1" applyFont="1" applyBorder="1" applyAlignment="1" applyProtection="1">
      <alignment horizontal="center" vertical="center" wrapText="1"/>
      <protection locked="0"/>
    </xf>
    <xf numFmtId="176" fontId="15" fillId="11" borderId="74" xfId="0" applyNumberFormat="1" applyFont="1" applyFill="1" applyBorder="1" applyAlignment="1" applyProtection="1">
      <alignment vertical="top" wrapText="1"/>
      <protection locked="0"/>
    </xf>
    <xf numFmtId="177" fontId="15" fillId="6" borderId="1" xfId="0" applyNumberFormat="1" applyFont="1" applyFill="1" applyBorder="1" applyAlignment="1">
      <alignment horizontal="right" vertical="center"/>
    </xf>
    <xf numFmtId="176" fontId="22" fillId="0" borderId="0" xfId="0" applyNumberFormat="1" applyFont="1" applyAlignment="1">
      <alignment vertical="center"/>
    </xf>
    <xf numFmtId="176" fontId="21" fillId="0" borderId="75" xfId="0" applyNumberFormat="1" applyFont="1" applyBorder="1" applyAlignment="1" applyProtection="1">
      <alignment horizontal="center" vertical="center" wrapText="1"/>
      <protection locked="0"/>
    </xf>
    <xf numFmtId="176" fontId="21" fillId="0" borderId="1" xfId="0" applyNumberFormat="1" applyFont="1" applyBorder="1" applyAlignment="1" applyProtection="1">
      <alignment horizontal="center" vertical="center" wrapText="1"/>
      <protection locked="0"/>
    </xf>
    <xf numFmtId="176" fontId="15" fillId="11" borderId="76" xfId="0" applyNumberFormat="1" applyFont="1" applyFill="1" applyBorder="1" applyAlignment="1" applyProtection="1">
      <alignment vertical="top" wrapText="1"/>
      <protection locked="0"/>
    </xf>
    <xf numFmtId="176" fontId="15" fillId="11" borderId="76" xfId="0" applyNumberFormat="1" applyFont="1" applyFill="1" applyBorder="1" applyAlignment="1" applyProtection="1">
      <alignment horizontal="left" vertical="top" wrapText="1"/>
      <protection locked="0"/>
    </xf>
    <xf numFmtId="176" fontId="15" fillId="0" borderId="0" xfId="0" applyNumberFormat="1" applyFont="1" applyAlignment="1">
      <alignment horizontal="center" vertical="center"/>
    </xf>
    <xf numFmtId="176" fontId="21" fillId="3" borderId="75" xfId="0" applyNumberFormat="1" applyFont="1" applyFill="1" applyBorder="1" applyAlignment="1">
      <alignment horizontal="center" vertical="center" wrapText="1"/>
    </xf>
    <xf numFmtId="176" fontId="15" fillId="11" borderId="76" xfId="0" applyNumberFormat="1" applyFont="1" applyFill="1" applyBorder="1" applyAlignment="1">
      <alignment vertical="top" wrapText="1"/>
    </xf>
    <xf numFmtId="176" fontId="21" fillId="3" borderId="75" xfId="0" applyNumberFormat="1" applyFont="1" applyFill="1" applyBorder="1" applyAlignment="1" applyProtection="1">
      <alignment horizontal="center" vertical="center" wrapText="1"/>
      <protection locked="0"/>
    </xf>
    <xf numFmtId="176" fontId="21" fillId="3" borderId="1" xfId="0" applyNumberFormat="1" applyFont="1" applyFill="1" applyBorder="1" applyAlignment="1" applyProtection="1">
      <alignment horizontal="center" vertical="center" wrapText="1"/>
      <protection locked="0"/>
    </xf>
    <xf numFmtId="176" fontId="22" fillId="0" borderId="0" xfId="0" applyNumberFormat="1" applyFont="1" applyAlignment="1">
      <alignment vertical="top"/>
    </xf>
    <xf numFmtId="176" fontId="15" fillId="0" borderId="0" xfId="0" applyNumberFormat="1" applyFont="1" applyAlignment="1">
      <alignment vertical="center" wrapText="1"/>
    </xf>
    <xf numFmtId="176" fontId="22" fillId="0" borderId="0" xfId="0" applyNumberFormat="1" applyFont="1" applyAlignment="1">
      <alignment vertical="center" wrapText="1"/>
    </xf>
    <xf numFmtId="176" fontId="15" fillId="11" borderId="77" xfId="0" applyNumberFormat="1" applyFont="1" applyFill="1" applyBorder="1" applyAlignment="1" applyProtection="1">
      <alignment horizontal="left" vertical="top" wrapText="1"/>
      <protection locked="0"/>
    </xf>
    <xf numFmtId="176" fontId="15" fillId="0" borderId="0" xfId="0" applyNumberFormat="1" applyFont="1" applyAlignment="1">
      <alignment horizontal="right" vertical="center"/>
    </xf>
    <xf numFmtId="0" fontId="25" fillId="0" borderId="0" xfId="0" applyFont="1" applyAlignment="1">
      <alignment vertical="center" wrapText="1"/>
    </xf>
    <xf numFmtId="0" fontId="9" fillId="0" borderId="0" xfId="0" applyFont="1" applyAlignment="1">
      <alignment vertical="center" wrapText="1"/>
    </xf>
    <xf numFmtId="0" fontId="16" fillId="3" borderId="7" xfId="0" applyFont="1" applyFill="1" applyBorder="1" applyAlignment="1">
      <alignment vertical="center" wrapText="1"/>
    </xf>
    <xf numFmtId="0" fontId="19" fillId="3" borderId="9" xfId="0" applyFont="1" applyFill="1" applyBorder="1" applyAlignment="1">
      <alignment horizontal="center" vertical="center" wrapText="1"/>
    </xf>
    <xf numFmtId="0" fontId="19" fillId="8" borderId="60" xfId="0" applyFont="1" applyFill="1" applyBorder="1" applyAlignment="1">
      <alignment horizontal="center" vertical="center" wrapText="1"/>
    </xf>
    <xf numFmtId="0" fontId="19" fillId="3" borderId="60"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12"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9" fillId="10" borderId="9" xfId="0" applyFont="1" applyFill="1" applyBorder="1" applyAlignment="1">
      <alignment horizontal="center" vertical="center" wrapText="1"/>
    </xf>
    <xf numFmtId="0" fontId="19" fillId="3" borderId="11" xfId="0" applyFont="1" applyFill="1" applyBorder="1" applyAlignment="1">
      <alignment vertical="center" wrapText="1"/>
    </xf>
    <xf numFmtId="0" fontId="19" fillId="3" borderId="14" xfId="0" applyFont="1" applyFill="1" applyBorder="1" applyAlignment="1">
      <alignment horizontal="center" vertical="center" wrapText="1"/>
    </xf>
    <xf numFmtId="0" fontId="19" fillId="3" borderId="12" xfId="0" applyFont="1" applyFill="1" applyBorder="1" applyAlignment="1">
      <alignment vertical="center" wrapText="1"/>
    </xf>
    <xf numFmtId="0" fontId="19" fillId="3" borderId="13" xfId="0" applyFont="1" applyFill="1" applyBorder="1" applyAlignment="1">
      <alignment vertical="center" wrapText="1"/>
    </xf>
    <xf numFmtId="0" fontId="19" fillId="3" borderId="14" xfId="0" applyFont="1" applyFill="1" applyBorder="1" applyAlignment="1">
      <alignment vertical="center" wrapText="1"/>
    </xf>
    <xf numFmtId="0" fontId="19" fillId="0" borderId="63" xfId="0" applyFont="1" applyBorder="1" applyAlignment="1">
      <alignment vertical="center" wrapText="1"/>
    </xf>
    <xf numFmtId="0" fontId="19" fillId="0" borderId="8" xfId="0" applyFont="1" applyBorder="1" applyAlignment="1">
      <alignment vertical="center" wrapText="1"/>
    </xf>
    <xf numFmtId="0" fontId="19" fillId="0" borderId="9" xfId="0" applyFont="1" applyBorder="1" applyAlignment="1">
      <alignment vertical="center" wrapText="1"/>
    </xf>
    <xf numFmtId="0" fontId="19" fillId="0" borderId="67" xfId="0" applyFont="1" applyBorder="1" applyAlignment="1">
      <alignment horizontal="right" vertical="center" wrapText="1"/>
    </xf>
    <xf numFmtId="0" fontId="19" fillId="0" borderId="82" xfId="0" applyFont="1" applyBorder="1" applyAlignment="1">
      <alignment vertical="center" wrapText="1"/>
    </xf>
    <xf numFmtId="0" fontId="19" fillId="0" borderId="83" xfId="0" applyFont="1" applyBorder="1" applyAlignment="1">
      <alignment vertical="center" wrapText="1"/>
    </xf>
    <xf numFmtId="0" fontId="19" fillId="0" borderId="84" xfId="0" applyFont="1" applyBorder="1" applyAlignment="1">
      <alignment vertical="center" wrapText="1"/>
    </xf>
    <xf numFmtId="0" fontId="19" fillId="0" borderId="85" xfId="0" applyFont="1" applyBorder="1" applyAlignment="1">
      <alignment horizontal="right" vertical="center" wrapText="1"/>
    </xf>
    <xf numFmtId="0" fontId="19" fillId="0" borderId="64" xfId="0" applyFont="1" applyBorder="1" applyAlignment="1">
      <alignment vertical="center" wrapText="1"/>
    </xf>
    <xf numFmtId="0" fontId="19" fillId="0" borderId="18" xfId="0" applyFont="1" applyBorder="1" applyAlignment="1">
      <alignment vertical="center" wrapText="1"/>
    </xf>
    <xf numFmtId="0" fontId="19" fillId="0" borderId="17" xfId="0" applyFont="1" applyBorder="1" applyAlignment="1">
      <alignment vertical="center" wrapText="1"/>
    </xf>
    <xf numFmtId="0" fontId="19" fillId="0" borderId="78" xfId="0" applyFont="1" applyBorder="1" applyAlignment="1">
      <alignment horizontal="right" vertical="center" wrapText="1"/>
    </xf>
    <xf numFmtId="0" fontId="19" fillId="0" borderId="68" xfId="0" applyFont="1" applyBorder="1" applyAlignment="1">
      <alignment horizontal="right" vertical="center" wrapText="1"/>
    </xf>
    <xf numFmtId="0" fontId="19" fillId="0" borderId="61" xfId="0" applyFont="1" applyBorder="1" applyAlignment="1">
      <alignment vertical="center" wrapText="1"/>
    </xf>
    <xf numFmtId="0" fontId="19" fillId="0" borderId="65" xfId="0" applyFont="1" applyBorder="1" applyAlignment="1">
      <alignment vertical="center" wrapText="1"/>
    </xf>
    <xf numFmtId="0" fontId="19" fillId="0" borderId="66" xfId="0" applyFont="1" applyBorder="1" applyAlignment="1">
      <alignment vertical="center" wrapText="1"/>
    </xf>
    <xf numFmtId="0" fontId="19" fillId="0" borderId="43" xfId="0" applyFont="1" applyBorder="1" applyAlignment="1">
      <alignment vertical="center" wrapText="1"/>
    </xf>
    <xf numFmtId="0" fontId="19" fillId="0" borderId="44" xfId="0" applyFont="1" applyBorder="1" applyAlignment="1">
      <alignment vertical="center" wrapText="1"/>
    </xf>
    <xf numFmtId="0" fontId="19" fillId="0" borderId="46" xfId="0" applyFont="1" applyBorder="1" applyAlignment="1">
      <alignment vertical="center" wrapText="1"/>
    </xf>
    <xf numFmtId="0" fontId="19" fillId="0" borderId="22" xfId="0" applyFont="1" applyBorder="1" applyAlignment="1">
      <alignment vertical="center" wrapText="1"/>
    </xf>
    <xf numFmtId="0" fontId="16" fillId="3" borderId="23" xfId="0" applyFont="1" applyFill="1" applyBorder="1" applyAlignment="1">
      <alignment vertical="center" wrapText="1"/>
    </xf>
    <xf numFmtId="0" fontId="16" fillId="3" borderId="24" xfId="0" applyFont="1" applyFill="1" applyBorder="1" applyAlignment="1">
      <alignment vertical="center" wrapText="1"/>
    </xf>
    <xf numFmtId="0" fontId="19" fillId="0" borderId="25" xfId="0" applyFont="1" applyBorder="1" applyAlignment="1">
      <alignment vertical="center" wrapText="1"/>
    </xf>
    <xf numFmtId="0" fontId="16" fillId="3" borderId="26" xfId="0" applyFont="1" applyFill="1" applyBorder="1" applyAlignment="1">
      <alignment vertical="center" wrapText="1"/>
    </xf>
    <xf numFmtId="0" fontId="19" fillId="0" borderId="30" xfId="0" applyFont="1" applyBorder="1" applyAlignment="1">
      <alignment vertical="center" wrapText="1"/>
    </xf>
    <xf numFmtId="0" fontId="16" fillId="3" borderId="31" xfId="0" applyFont="1" applyFill="1" applyBorder="1" applyAlignment="1">
      <alignment vertical="center" wrapText="1"/>
    </xf>
    <xf numFmtId="0" fontId="16" fillId="3" borderId="32" xfId="0" applyFont="1" applyFill="1" applyBorder="1" applyAlignment="1">
      <alignment vertical="center" wrapText="1"/>
    </xf>
    <xf numFmtId="0" fontId="9" fillId="0" borderId="0" xfId="0" applyFont="1" applyAlignment="1">
      <alignment horizontal="center" vertical="center" wrapText="1"/>
    </xf>
    <xf numFmtId="0" fontId="28" fillId="3" borderId="41" xfId="0" applyFont="1" applyFill="1" applyBorder="1" applyAlignment="1">
      <alignment horizontal="left" vertical="center" wrapText="1"/>
    </xf>
    <xf numFmtId="0" fontId="17" fillId="3" borderId="40" xfId="0" applyFont="1" applyFill="1" applyBorder="1" applyAlignment="1">
      <alignment horizontal="center" vertical="center" wrapText="1"/>
    </xf>
    <xf numFmtId="0" fontId="29" fillId="0" borderId="41" xfId="0" applyFont="1" applyBorder="1" applyAlignment="1">
      <alignment horizontal="center" vertical="center" wrapText="1"/>
    </xf>
    <xf numFmtId="0" fontId="16" fillId="0" borderId="41" xfId="0" applyFont="1" applyBorder="1" applyAlignment="1">
      <alignment horizontal="center" vertical="center" wrapText="1"/>
    </xf>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15" fillId="0" borderId="1" xfId="0" applyFont="1" applyBorder="1" applyAlignment="1">
      <alignment horizontal="justify" vertical="top" wrapText="1"/>
    </xf>
    <xf numFmtId="0" fontId="4" fillId="3" borderId="1" xfId="0"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0" fillId="0" borderId="46"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1"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9" fillId="3" borderId="19" xfId="0" applyFont="1" applyFill="1" applyBorder="1" applyAlignment="1">
      <alignment vertical="center" wrapText="1"/>
    </xf>
    <xf numFmtId="0" fontId="19" fillId="3" borderId="49" xfId="0" applyFont="1" applyFill="1" applyBorder="1" applyAlignment="1">
      <alignment vertical="center" wrapText="1"/>
    </xf>
    <xf numFmtId="0" fontId="19" fillId="3" borderId="20" xfId="0" applyFont="1" applyFill="1" applyBorder="1" applyAlignment="1">
      <alignment horizontal="center" vertical="center" wrapText="1"/>
    </xf>
    <xf numFmtId="0" fontId="19" fillId="3" borderId="6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vertical="center" wrapText="1"/>
    </xf>
    <xf numFmtId="0" fontId="19" fillId="3" borderId="56" xfId="0" applyFont="1" applyFill="1" applyBorder="1" applyAlignment="1">
      <alignment vertical="center" wrapText="1"/>
    </xf>
    <xf numFmtId="0" fontId="19" fillId="3" borderId="39" xfId="0" applyFont="1" applyFill="1" applyBorder="1" applyAlignment="1">
      <alignment vertical="center" wrapText="1"/>
    </xf>
    <xf numFmtId="0" fontId="19" fillId="3" borderId="79" xfId="0" applyFont="1" applyFill="1" applyBorder="1" applyAlignment="1">
      <alignment vertical="center" wrapText="1"/>
    </xf>
    <xf numFmtId="0" fontId="19" fillId="3" borderId="81" xfId="0" applyFont="1" applyFill="1" applyBorder="1" applyAlignment="1">
      <alignment vertical="center" wrapText="1"/>
    </xf>
    <xf numFmtId="0" fontId="19" fillId="3" borderId="53" xfId="0" applyFont="1" applyFill="1" applyBorder="1" applyAlignment="1">
      <alignment vertical="center" wrapText="1"/>
    </xf>
    <xf numFmtId="0" fontId="19" fillId="3" borderId="35"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26" fillId="9" borderId="35" xfId="0" applyFont="1" applyFill="1" applyBorder="1" applyAlignment="1" applyProtection="1">
      <alignment horizontal="center" vertical="center" wrapText="1"/>
      <protection locked="0"/>
    </xf>
    <xf numFmtId="0" fontId="27" fillId="9" borderId="36" xfId="0" applyFont="1" applyFill="1" applyBorder="1" applyAlignment="1" applyProtection="1">
      <alignment horizontal="center" vertical="center" wrapText="1"/>
      <protection locked="0"/>
    </xf>
    <xf numFmtId="0" fontId="30" fillId="3" borderId="38" xfId="0" applyFont="1" applyFill="1" applyBorder="1" applyAlignment="1">
      <alignment horizontal="center" vertical="center" wrapText="1"/>
    </xf>
    <xf numFmtId="0" fontId="30" fillId="3" borderId="40"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30" fillId="3" borderId="36" xfId="0" applyFont="1" applyFill="1" applyBorder="1" applyAlignment="1">
      <alignment horizontal="center" vertical="center" wrapText="1"/>
    </xf>
    <xf numFmtId="0" fontId="16" fillId="0" borderId="39" xfId="0" applyFont="1" applyBorder="1" applyAlignment="1" applyProtection="1">
      <alignment horizontal="center" vertical="top" wrapText="1"/>
      <protection locked="0"/>
    </xf>
    <xf numFmtId="0" fontId="16" fillId="0" borderId="87" xfId="0" applyFont="1" applyBorder="1" applyAlignment="1" applyProtection="1">
      <alignment horizontal="center" vertical="top" wrapText="1"/>
      <protection locked="0"/>
    </xf>
    <xf numFmtId="0" fontId="16" fillId="0" borderId="10" xfId="0" applyFont="1" applyBorder="1" applyAlignment="1" applyProtection="1">
      <alignment horizontal="center" vertical="top" wrapText="1"/>
      <protection locked="0"/>
    </xf>
    <xf numFmtId="0" fontId="16" fillId="0" borderId="90" xfId="0" applyFont="1" applyBorder="1" applyAlignment="1" applyProtection="1">
      <alignment horizontal="center" vertical="top" wrapText="1"/>
      <protection locked="0"/>
    </xf>
    <xf numFmtId="0" fontId="16" fillId="0" borderId="91" xfId="0" applyFont="1" applyBorder="1" applyAlignment="1" applyProtection="1">
      <alignment horizontal="center" vertical="top" wrapText="1"/>
      <protection locked="0"/>
    </xf>
    <xf numFmtId="0" fontId="16" fillId="0" borderId="15" xfId="0" applyFont="1" applyBorder="1" applyAlignment="1" applyProtection="1">
      <alignment horizontal="center" vertical="top" wrapText="1"/>
      <protection locked="0"/>
    </xf>
    <xf numFmtId="0" fontId="16" fillId="0" borderId="19" xfId="0" applyFont="1" applyBorder="1" applyAlignment="1" applyProtection="1">
      <alignment horizontal="center" vertical="top" wrapText="1"/>
      <protection locked="0"/>
    </xf>
    <xf numFmtId="0" fontId="16" fillId="0" borderId="88" xfId="0" applyFont="1" applyBorder="1" applyAlignment="1" applyProtection="1">
      <alignment horizontal="center" vertical="top" wrapText="1"/>
      <protection locked="0"/>
    </xf>
    <xf numFmtId="0" fontId="16" fillId="0" borderId="89" xfId="0" applyFont="1" applyBorder="1" applyAlignment="1" applyProtection="1">
      <alignment horizontal="center" vertical="top" wrapText="1"/>
      <protection locked="0"/>
    </xf>
  </cellXfs>
  <cellStyles count="2">
    <cellStyle name="通貨" xfId="1" builtinId="7"/>
    <cellStyle name="標準" xfId="0" builtinId="0"/>
  </cellStyles>
  <dxfs count="30">
    <dxf>
      <fill>
        <patternFill>
          <bgColor rgb="FFFCDAD6"/>
        </patternFill>
      </fill>
    </dxf>
    <dxf>
      <fill>
        <patternFill>
          <bgColor rgb="FFE2EFDA"/>
        </patternFill>
      </fill>
    </dxf>
    <dxf>
      <fill>
        <patternFill>
          <bgColor rgb="FFCCFFCC"/>
        </patternFill>
      </fill>
    </dxf>
    <dxf>
      <fill>
        <patternFill>
          <bgColor rgb="FFFCE4D6"/>
        </patternFill>
      </fill>
    </dxf>
    <dxf>
      <fill>
        <patternFill>
          <bgColor rgb="FFFFE5CC"/>
        </patternFill>
      </fill>
    </dxf>
    <dxf>
      <fill>
        <patternFill>
          <bgColor rgb="FFE2EFDA"/>
        </patternFill>
      </fill>
    </dxf>
    <dxf>
      <fill>
        <patternFill>
          <bgColor rgb="FFFCE4D6"/>
        </patternFill>
      </fill>
    </dxf>
    <dxf>
      <fill>
        <patternFill>
          <bgColor rgb="FFFFE5CC"/>
        </patternFill>
      </fill>
    </dxf>
    <dxf>
      <fill>
        <patternFill>
          <bgColor rgb="FFE2EFDA"/>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rgb="FFFCE4D6"/>
        </patternFill>
      </fill>
    </dxf>
    <dxf>
      <fill>
        <patternFill>
          <bgColor rgb="FFFFE5CC"/>
        </patternFill>
      </fill>
    </dxf>
    <dxf>
      <fill>
        <patternFill>
          <bgColor rgb="FFE2EFDA"/>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rgb="FFFCE4D6"/>
        </patternFill>
      </fill>
    </dxf>
    <dxf>
      <fill>
        <patternFill>
          <bgColor rgb="FFFFE5CC"/>
        </patternFill>
      </fill>
    </dxf>
    <dxf>
      <fill>
        <patternFill>
          <bgColor rgb="FFE2EFDA"/>
        </patternFill>
      </fill>
    </dxf>
    <dxf>
      <fill>
        <patternFill>
          <bgColor rgb="FFFCE4D6"/>
        </patternFill>
      </fill>
    </dxf>
    <dxf>
      <fill>
        <patternFill>
          <bgColor rgb="FFFFE5CC"/>
        </patternFill>
      </fill>
    </dxf>
    <dxf>
      <fill>
        <patternFill>
          <bgColor rgb="FFE2EFDA"/>
        </patternFill>
      </fill>
    </dxf>
    <dxf>
      <fill>
        <patternFill>
          <bgColor rgb="FFFCE4D6"/>
        </patternFill>
      </fill>
    </dxf>
    <dxf>
      <fill>
        <patternFill>
          <bgColor rgb="FFFFE5CC"/>
        </patternFill>
      </fill>
    </dxf>
    <dxf>
      <fill>
        <patternFill>
          <bgColor rgb="FFE2EFDA"/>
        </patternFill>
      </fill>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E2EFDA"/>
      <color rgb="FFCCFFCC"/>
      <color rgb="FFFFFF66"/>
      <color rgb="FFFFE5CC"/>
      <color rgb="FFFCE4D6"/>
      <color rgb="FFFFF2CE"/>
      <color rgb="FFFCDAD6"/>
      <color rgb="FFFFFF99"/>
      <color rgb="FF0066FF"/>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17462</xdr:colOff>
      <xdr:row>0</xdr:row>
      <xdr:rowOff>275924</xdr:rowOff>
    </xdr:from>
    <xdr:to>
      <xdr:col>2</xdr:col>
      <xdr:colOff>513293</xdr:colOff>
      <xdr:row>2</xdr:row>
      <xdr:rowOff>232036</xdr:rowOff>
    </xdr:to>
    <xdr:pic>
      <xdr:nvPicPr>
        <xdr:cNvPr id="2" name="図 1" descr="GH-logo-285-215.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337" y="275924"/>
          <a:ext cx="1029231" cy="889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IZ UDPゴシック">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view="pageLayout" zoomScaleNormal="100" zoomScaleSheetLayoutView="80" workbookViewId="0">
      <selection activeCell="P9" sqref="P9"/>
    </sheetView>
  </sheetViews>
  <sheetFormatPr defaultColWidth="9" defaultRowHeight="12.6"/>
  <cols>
    <col min="1" max="1" width="7.44140625" style="9" customWidth="1"/>
    <col min="2" max="13" width="7.6640625" style="9" customWidth="1"/>
    <col min="14" max="256" width="9" style="9"/>
    <col min="257" max="257" width="19.109375" style="9" customWidth="1"/>
    <col min="258" max="258" width="15.109375" style="9" customWidth="1"/>
    <col min="259" max="512" width="9" style="9"/>
    <col min="513" max="513" width="19.109375" style="9" customWidth="1"/>
    <col min="514" max="514" width="15.109375" style="9" customWidth="1"/>
    <col min="515" max="768" width="9" style="9"/>
    <col min="769" max="769" width="19.109375" style="9" customWidth="1"/>
    <col min="770" max="770" width="15.109375" style="9" customWidth="1"/>
    <col min="771" max="1024" width="9" style="9"/>
    <col min="1025" max="1025" width="19.109375" style="9" customWidth="1"/>
    <col min="1026" max="1026" width="15.109375" style="9" customWidth="1"/>
    <col min="1027" max="1280" width="9" style="9"/>
    <col min="1281" max="1281" width="19.109375" style="9" customWidth="1"/>
    <col min="1282" max="1282" width="15.109375" style="9" customWidth="1"/>
    <col min="1283" max="1536" width="9" style="9"/>
    <col min="1537" max="1537" width="19.109375" style="9" customWidth="1"/>
    <col min="1538" max="1538" width="15.109375" style="9" customWidth="1"/>
    <col min="1539" max="1792" width="9" style="9"/>
    <col min="1793" max="1793" width="19.109375" style="9" customWidth="1"/>
    <col min="1794" max="1794" width="15.109375" style="9" customWidth="1"/>
    <col min="1795" max="2048" width="9" style="9"/>
    <col min="2049" max="2049" width="19.109375" style="9" customWidth="1"/>
    <col min="2050" max="2050" width="15.109375" style="9" customWidth="1"/>
    <col min="2051" max="2304" width="9" style="9"/>
    <col min="2305" max="2305" width="19.109375" style="9" customWidth="1"/>
    <col min="2306" max="2306" width="15.109375" style="9" customWidth="1"/>
    <col min="2307" max="2560" width="9" style="9"/>
    <col min="2561" max="2561" width="19.109375" style="9" customWidth="1"/>
    <col min="2562" max="2562" width="15.109375" style="9" customWidth="1"/>
    <col min="2563" max="2816" width="9" style="9"/>
    <col min="2817" max="2817" width="19.109375" style="9" customWidth="1"/>
    <col min="2818" max="2818" width="15.109375" style="9" customWidth="1"/>
    <col min="2819" max="3072" width="9" style="9"/>
    <col min="3073" max="3073" width="19.109375" style="9" customWidth="1"/>
    <col min="3074" max="3074" width="15.109375" style="9" customWidth="1"/>
    <col min="3075" max="3328" width="9" style="9"/>
    <col min="3329" max="3329" width="19.109375" style="9" customWidth="1"/>
    <col min="3330" max="3330" width="15.109375" style="9" customWidth="1"/>
    <col min="3331" max="3584" width="9" style="9"/>
    <col min="3585" max="3585" width="19.109375" style="9" customWidth="1"/>
    <col min="3586" max="3586" width="15.109375" style="9" customWidth="1"/>
    <col min="3587" max="3840" width="9" style="9"/>
    <col min="3841" max="3841" width="19.109375" style="9" customWidth="1"/>
    <col min="3842" max="3842" width="15.109375" style="9" customWidth="1"/>
    <col min="3843" max="4096" width="9" style="9"/>
    <col min="4097" max="4097" width="19.109375" style="9" customWidth="1"/>
    <col min="4098" max="4098" width="15.109375" style="9" customWidth="1"/>
    <col min="4099" max="4352" width="9" style="9"/>
    <col min="4353" max="4353" width="19.109375" style="9" customWidth="1"/>
    <col min="4354" max="4354" width="15.109375" style="9" customWidth="1"/>
    <col min="4355" max="4608" width="9" style="9"/>
    <col min="4609" max="4609" width="19.109375" style="9" customWidth="1"/>
    <col min="4610" max="4610" width="15.109375" style="9" customWidth="1"/>
    <col min="4611" max="4864" width="9" style="9"/>
    <col min="4865" max="4865" width="19.109375" style="9" customWidth="1"/>
    <col min="4866" max="4866" width="15.109375" style="9" customWidth="1"/>
    <col min="4867" max="5120" width="9" style="9"/>
    <col min="5121" max="5121" width="19.109375" style="9" customWidth="1"/>
    <col min="5122" max="5122" width="15.109375" style="9" customWidth="1"/>
    <col min="5123" max="5376" width="9" style="9"/>
    <col min="5377" max="5377" width="19.109375" style="9" customWidth="1"/>
    <col min="5378" max="5378" width="15.109375" style="9" customWidth="1"/>
    <col min="5379" max="5632" width="9" style="9"/>
    <col min="5633" max="5633" width="19.109375" style="9" customWidth="1"/>
    <col min="5634" max="5634" width="15.109375" style="9" customWidth="1"/>
    <col min="5635" max="5888" width="9" style="9"/>
    <col min="5889" max="5889" width="19.109375" style="9" customWidth="1"/>
    <col min="5890" max="5890" width="15.109375" style="9" customWidth="1"/>
    <col min="5891" max="6144" width="9" style="9"/>
    <col min="6145" max="6145" width="19.109375" style="9" customWidth="1"/>
    <col min="6146" max="6146" width="15.109375" style="9" customWidth="1"/>
    <col min="6147" max="6400" width="9" style="9"/>
    <col min="6401" max="6401" width="19.109375" style="9" customWidth="1"/>
    <col min="6402" max="6402" width="15.109375" style="9" customWidth="1"/>
    <col min="6403" max="6656" width="9" style="9"/>
    <col min="6657" max="6657" width="19.109375" style="9" customWidth="1"/>
    <col min="6658" max="6658" width="15.109375" style="9" customWidth="1"/>
    <col min="6659" max="6912" width="9" style="9"/>
    <col min="6913" max="6913" width="19.109375" style="9" customWidth="1"/>
    <col min="6914" max="6914" width="15.109375" style="9" customWidth="1"/>
    <col min="6915" max="7168" width="9" style="9"/>
    <col min="7169" max="7169" width="19.109375" style="9" customWidth="1"/>
    <col min="7170" max="7170" width="15.109375" style="9" customWidth="1"/>
    <col min="7171" max="7424" width="9" style="9"/>
    <col min="7425" max="7425" width="19.109375" style="9" customWidth="1"/>
    <col min="7426" max="7426" width="15.109375" style="9" customWidth="1"/>
    <col min="7427" max="7680" width="9" style="9"/>
    <col min="7681" max="7681" width="19.109375" style="9" customWidth="1"/>
    <col min="7682" max="7682" width="15.109375" style="9" customWidth="1"/>
    <col min="7683" max="7936" width="9" style="9"/>
    <col min="7937" max="7937" width="19.109375" style="9" customWidth="1"/>
    <col min="7938" max="7938" width="15.109375" style="9" customWidth="1"/>
    <col min="7939" max="8192" width="9" style="9"/>
    <col min="8193" max="8193" width="19.109375" style="9" customWidth="1"/>
    <col min="8194" max="8194" width="15.109375" style="9" customWidth="1"/>
    <col min="8195" max="8448" width="9" style="9"/>
    <col min="8449" max="8449" width="19.109375" style="9" customWidth="1"/>
    <col min="8450" max="8450" width="15.109375" style="9" customWidth="1"/>
    <col min="8451" max="8704" width="9" style="9"/>
    <col min="8705" max="8705" width="19.109375" style="9" customWidth="1"/>
    <col min="8706" max="8706" width="15.109375" style="9" customWidth="1"/>
    <col min="8707" max="8960" width="9" style="9"/>
    <col min="8961" max="8961" width="19.109375" style="9" customWidth="1"/>
    <col min="8962" max="8962" width="15.109375" style="9" customWidth="1"/>
    <col min="8963" max="9216" width="9" style="9"/>
    <col min="9217" max="9217" width="19.109375" style="9" customWidth="1"/>
    <col min="9218" max="9218" width="15.109375" style="9" customWidth="1"/>
    <col min="9219" max="9472" width="9" style="9"/>
    <col min="9473" max="9473" width="19.109375" style="9" customWidth="1"/>
    <col min="9474" max="9474" width="15.109375" style="9" customWidth="1"/>
    <col min="9475" max="9728" width="9" style="9"/>
    <col min="9729" max="9729" width="19.109375" style="9" customWidth="1"/>
    <col min="9730" max="9730" width="15.109375" style="9" customWidth="1"/>
    <col min="9731" max="9984" width="9" style="9"/>
    <col min="9985" max="9985" width="19.109375" style="9" customWidth="1"/>
    <col min="9986" max="9986" width="15.109375" style="9" customWidth="1"/>
    <col min="9987" max="10240" width="9" style="9"/>
    <col min="10241" max="10241" width="19.109375" style="9" customWidth="1"/>
    <col min="10242" max="10242" width="15.109375" style="9" customWidth="1"/>
    <col min="10243" max="10496" width="9" style="9"/>
    <col min="10497" max="10497" width="19.109375" style="9" customWidth="1"/>
    <col min="10498" max="10498" width="15.109375" style="9" customWidth="1"/>
    <col min="10499" max="10752" width="9" style="9"/>
    <col min="10753" max="10753" width="19.109375" style="9" customWidth="1"/>
    <col min="10754" max="10754" width="15.109375" style="9" customWidth="1"/>
    <col min="10755" max="11008" width="9" style="9"/>
    <col min="11009" max="11009" width="19.109375" style="9" customWidth="1"/>
    <col min="11010" max="11010" width="15.109375" style="9" customWidth="1"/>
    <col min="11011" max="11264" width="9" style="9"/>
    <col min="11265" max="11265" width="19.109375" style="9" customWidth="1"/>
    <col min="11266" max="11266" width="15.109375" style="9" customWidth="1"/>
    <col min="11267" max="11520" width="9" style="9"/>
    <col min="11521" max="11521" width="19.109375" style="9" customWidth="1"/>
    <col min="11522" max="11522" width="15.109375" style="9" customWidth="1"/>
    <col min="11523" max="11776" width="9" style="9"/>
    <col min="11777" max="11777" width="19.109375" style="9" customWidth="1"/>
    <col min="11778" max="11778" width="15.109375" style="9" customWidth="1"/>
    <col min="11779" max="12032" width="9" style="9"/>
    <col min="12033" max="12033" width="19.109375" style="9" customWidth="1"/>
    <col min="12034" max="12034" width="15.109375" style="9" customWidth="1"/>
    <col min="12035" max="12288" width="9" style="9"/>
    <col min="12289" max="12289" width="19.109375" style="9" customWidth="1"/>
    <col min="12290" max="12290" width="15.109375" style="9" customWidth="1"/>
    <col min="12291" max="12544" width="9" style="9"/>
    <col min="12545" max="12545" width="19.109375" style="9" customWidth="1"/>
    <col min="12546" max="12546" width="15.109375" style="9" customWidth="1"/>
    <col min="12547" max="12800" width="9" style="9"/>
    <col min="12801" max="12801" width="19.109375" style="9" customWidth="1"/>
    <col min="12802" max="12802" width="15.109375" style="9" customWidth="1"/>
    <col min="12803" max="13056" width="9" style="9"/>
    <col min="13057" max="13057" width="19.109375" style="9" customWidth="1"/>
    <col min="13058" max="13058" width="15.109375" style="9" customWidth="1"/>
    <col min="13059" max="13312" width="9" style="9"/>
    <col min="13313" max="13313" width="19.109375" style="9" customWidth="1"/>
    <col min="13314" max="13314" width="15.109375" style="9" customWidth="1"/>
    <col min="13315" max="13568" width="9" style="9"/>
    <col min="13569" max="13569" width="19.109375" style="9" customWidth="1"/>
    <col min="13570" max="13570" width="15.109375" style="9" customWidth="1"/>
    <col min="13571" max="13824" width="9" style="9"/>
    <col min="13825" max="13825" width="19.109375" style="9" customWidth="1"/>
    <col min="13826" max="13826" width="15.109375" style="9" customWidth="1"/>
    <col min="13827" max="14080" width="9" style="9"/>
    <col min="14081" max="14081" width="19.109375" style="9" customWidth="1"/>
    <col min="14082" max="14082" width="15.109375" style="9" customWidth="1"/>
    <col min="14083" max="14336" width="9" style="9"/>
    <col min="14337" max="14337" width="19.109375" style="9" customWidth="1"/>
    <col min="14338" max="14338" width="15.109375" style="9" customWidth="1"/>
    <col min="14339" max="14592" width="9" style="9"/>
    <col min="14593" max="14593" width="19.109375" style="9" customWidth="1"/>
    <col min="14594" max="14594" width="15.109375" style="9" customWidth="1"/>
    <col min="14595" max="14848" width="9" style="9"/>
    <col min="14849" max="14849" width="19.109375" style="9" customWidth="1"/>
    <col min="14850" max="14850" width="15.109375" style="9" customWidth="1"/>
    <col min="14851" max="15104" width="9" style="9"/>
    <col min="15105" max="15105" width="19.109375" style="9" customWidth="1"/>
    <col min="15106" max="15106" width="15.109375" style="9" customWidth="1"/>
    <col min="15107" max="15360" width="9" style="9"/>
    <col min="15361" max="15361" width="19.109375" style="9" customWidth="1"/>
    <col min="15362" max="15362" width="15.109375" style="9" customWidth="1"/>
    <col min="15363" max="15616" width="9" style="9"/>
    <col min="15617" max="15617" width="19.109375" style="9" customWidth="1"/>
    <col min="15618" max="15618" width="15.109375" style="9" customWidth="1"/>
    <col min="15619" max="15872" width="9" style="9"/>
    <col min="15873" max="15873" width="19.109375" style="9" customWidth="1"/>
    <col min="15874" max="15874" width="15.109375" style="9" customWidth="1"/>
    <col min="15875" max="16128" width="9" style="9"/>
    <col min="16129" max="16129" width="19.109375" style="9" customWidth="1"/>
    <col min="16130" max="16130" width="15.109375" style="9" customWidth="1"/>
    <col min="16131" max="16384" width="9" style="9"/>
  </cols>
  <sheetData>
    <row r="1" spans="1:13" ht="33.75" customHeight="1">
      <c r="A1" s="8"/>
    </row>
    <row r="2" spans="1:13" ht="40.799999999999997">
      <c r="A2" s="8"/>
      <c r="D2" s="10" t="s">
        <v>188</v>
      </c>
    </row>
    <row r="3" spans="1:13" ht="33.75" customHeight="1">
      <c r="A3" s="8"/>
    </row>
    <row r="4" spans="1:13" s="12" customFormat="1" ht="12.75" customHeight="1">
      <c r="A4" s="11"/>
    </row>
    <row r="5" spans="1:13" s="13" customFormat="1" ht="25.2">
      <c r="B5" s="13" t="s">
        <v>105</v>
      </c>
    </row>
    <row r="6" spans="1:13" s="12" customFormat="1" ht="12.75" customHeight="1">
      <c r="A6" s="11"/>
    </row>
    <row r="7" spans="1:13" s="13" customFormat="1" ht="25.2">
      <c r="B7" s="13" t="s">
        <v>207</v>
      </c>
    </row>
    <row r="8" spans="1:13" ht="12" customHeight="1">
      <c r="B8" s="14"/>
      <c r="C8" s="14"/>
      <c r="D8" s="14"/>
      <c r="E8" s="14"/>
      <c r="F8" s="14"/>
      <c r="G8" s="14"/>
      <c r="H8" s="14"/>
      <c r="I8" s="14"/>
      <c r="J8" s="14"/>
      <c r="K8" s="14"/>
      <c r="L8" s="14"/>
      <c r="M8" s="14"/>
    </row>
    <row r="9" spans="1:13" s="13" customFormat="1" ht="25.2">
      <c r="B9" s="13" t="s">
        <v>212</v>
      </c>
    </row>
    <row r="10" spans="1:13" ht="11.25" customHeight="1">
      <c r="A10" s="15"/>
    </row>
    <row r="11" spans="1:13" ht="11.25" customHeight="1">
      <c r="A11" s="15"/>
    </row>
    <row r="12" spans="1:13" ht="11.25" customHeight="1">
      <c r="A12" s="15"/>
    </row>
    <row r="13" spans="1:13" s="12" customFormat="1" ht="18.600000000000001">
      <c r="B13" s="12" t="s">
        <v>397</v>
      </c>
    </row>
    <row r="14" spans="1:13" ht="12" customHeight="1">
      <c r="A14" s="8"/>
    </row>
    <row r="15" spans="1:13" ht="27.75" customHeight="1">
      <c r="A15" s="12"/>
      <c r="B15" s="12" t="s">
        <v>412</v>
      </c>
      <c r="C15" s="12"/>
      <c r="D15" s="12"/>
      <c r="E15" s="12"/>
      <c r="F15" s="12"/>
      <c r="G15" s="12"/>
      <c r="H15" s="12"/>
      <c r="I15" s="12"/>
      <c r="J15" s="12"/>
      <c r="K15" s="12"/>
      <c r="L15" s="12"/>
      <c r="M15" s="12"/>
    </row>
    <row r="16" spans="1:13" ht="27.75" customHeight="1">
      <c r="A16" s="8"/>
      <c r="B16" s="12" t="s">
        <v>411</v>
      </c>
    </row>
    <row r="17" spans="1:2" ht="27.75" customHeight="1">
      <c r="A17" s="8"/>
      <c r="B17" s="12" t="s">
        <v>409</v>
      </c>
    </row>
    <row r="18" spans="1:2" ht="27.75" customHeight="1">
      <c r="A18" s="8"/>
      <c r="B18" s="12" t="s">
        <v>410</v>
      </c>
    </row>
    <row r="19" spans="1:2" ht="27.75" customHeight="1">
      <c r="A19" s="8"/>
    </row>
    <row r="20" spans="1:2" ht="27.75" customHeight="1"/>
    <row r="21" spans="1:2" ht="27.75" customHeight="1">
      <c r="A21" s="8"/>
    </row>
    <row r="22" spans="1:2">
      <c r="B22" s="9" t="s">
        <v>187</v>
      </c>
    </row>
  </sheetData>
  <phoneticPr fontId="1"/>
  <pageMargins left="0.70866141732283472" right="0.70866141732283472" top="0.74803149606299213" bottom="0.55118110236220474" header="0.31496062992125984" footer="0.31496062992125984"/>
  <pageSetup paperSize="9"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
  <sheetViews>
    <sheetView view="pageLayout" zoomScaleNormal="100" zoomScaleSheetLayoutView="100" workbookViewId="0">
      <selection activeCell="P9" sqref="P9"/>
    </sheetView>
  </sheetViews>
  <sheetFormatPr defaultColWidth="9" defaultRowHeight="13.2"/>
  <cols>
    <col min="1" max="1" width="20.6640625" style="1" bestFit="1" customWidth="1"/>
    <col min="2" max="7" width="8.44140625" style="1" customWidth="1"/>
    <col min="8" max="9" width="9.44140625" style="1" customWidth="1"/>
    <col min="10" max="15" width="8.44140625" style="1" customWidth="1"/>
    <col min="16" max="16384" width="9" style="1"/>
  </cols>
  <sheetData>
    <row r="1" spans="1:15" ht="37.5" customHeight="1">
      <c r="A1" s="3" t="s">
        <v>213</v>
      </c>
      <c r="B1" s="227"/>
      <c r="C1" s="228"/>
      <c r="D1" s="228"/>
      <c r="E1" s="228"/>
      <c r="F1" s="228"/>
      <c r="G1" s="229"/>
      <c r="H1" s="230" t="s">
        <v>107</v>
      </c>
      <c r="I1" s="230"/>
      <c r="J1" s="227"/>
      <c r="K1" s="228"/>
      <c r="L1" s="228"/>
      <c r="M1" s="228"/>
      <c r="N1" s="228"/>
      <c r="O1" s="229"/>
    </row>
    <row r="2" spans="1:15" ht="37.5" customHeight="1">
      <c r="A2" s="4" t="s">
        <v>194</v>
      </c>
      <c r="B2" s="227"/>
      <c r="C2" s="234"/>
      <c r="D2" s="233"/>
      <c r="E2" s="234"/>
      <c r="F2" s="233"/>
      <c r="G2" s="234"/>
      <c r="H2" s="233"/>
      <c r="I2" s="234"/>
      <c r="J2" s="233"/>
      <c r="K2" s="234"/>
      <c r="L2" s="233"/>
      <c r="M2" s="234"/>
      <c r="N2" s="233"/>
      <c r="O2" s="229"/>
    </row>
    <row r="3" spans="1:15" ht="16.5" customHeight="1">
      <c r="A3" s="5" t="s">
        <v>198</v>
      </c>
      <c r="B3" s="235"/>
      <c r="C3" s="236"/>
      <c r="D3" s="237"/>
      <c r="E3" s="236"/>
      <c r="F3" s="237"/>
      <c r="G3" s="236"/>
      <c r="H3" s="237"/>
      <c r="I3" s="236"/>
      <c r="J3" s="237"/>
      <c r="K3" s="236"/>
      <c r="L3" s="237"/>
      <c r="M3" s="236"/>
      <c r="N3" s="237"/>
      <c r="O3" s="238"/>
    </row>
    <row r="4" spans="1:15" ht="16.5" customHeight="1">
      <c r="A4" s="6" t="s">
        <v>195</v>
      </c>
      <c r="B4" s="242"/>
      <c r="C4" s="240"/>
      <c r="D4" s="239"/>
      <c r="E4" s="240"/>
      <c r="F4" s="239"/>
      <c r="G4" s="240"/>
      <c r="H4" s="239"/>
      <c r="I4" s="240"/>
      <c r="J4" s="239"/>
      <c r="K4" s="240"/>
      <c r="L4" s="239"/>
      <c r="M4" s="240"/>
      <c r="N4" s="239"/>
      <c r="O4" s="241"/>
    </row>
    <row r="5" spans="1:15" ht="16.5" customHeight="1">
      <c r="A5" s="6" t="s">
        <v>196</v>
      </c>
      <c r="B5" s="242"/>
      <c r="C5" s="240"/>
      <c r="D5" s="239"/>
      <c r="E5" s="240"/>
      <c r="F5" s="239"/>
      <c r="G5" s="240"/>
      <c r="H5" s="239"/>
      <c r="I5" s="240"/>
      <c r="J5" s="239"/>
      <c r="K5" s="240"/>
      <c r="L5" s="239"/>
      <c r="M5" s="240"/>
      <c r="N5" s="239"/>
      <c r="O5" s="241"/>
    </row>
    <row r="6" spans="1:15" ht="16.5" customHeight="1">
      <c r="A6" s="7" t="s">
        <v>197</v>
      </c>
      <c r="B6" s="246"/>
      <c r="C6" s="244"/>
      <c r="D6" s="243"/>
      <c r="E6" s="244"/>
      <c r="F6" s="243"/>
      <c r="G6" s="244"/>
      <c r="H6" s="243"/>
      <c r="I6" s="244"/>
      <c r="J6" s="243"/>
      <c r="K6" s="244"/>
      <c r="L6" s="243"/>
      <c r="M6" s="244"/>
      <c r="N6" s="243"/>
      <c r="O6" s="245"/>
    </row>
    <row r="7" spans="1:15" ht="37.5" customHeight="1">
      <c r="A7" s="3" t="s">
        <v>250</v>
      </c>
      <c r="B7" s="226"/>
      <c r="C7" s="226"/>
      <c r="D7" s="226"/>
      <c r="E7" s="226"/>
      <c r="F7" s="226"/>
      <c r="G7" s="226"/>
      <c r="H7" s="225" t="s">
        <v>251</v>
      </c>
      <c r="I7" s="225"/>
      <c r="J7" s="226"/>
      <c r="K7" s="226"/>
      <c r="L7" s="226"/>
      <c r="M7" s="226"/>
      <c r="N7" s="226"/>
      <c r="O7" s="226"/>
    </row>
    <row r="8" spans="1:15" ht="37.200000000000003" customHeight="1">
      <c r="A8" s="3" t="s">
        <v>252</v>
      </c>
      <c r="B8" s="227"/>
      <c r="C8" s="228"/>
      <c r="D8" s="228"/>
      <c r="E8" s="228"/>
      <c r="F8" s="228"/>
      <c r="G8" s="228"/>
      <c r="H8" s="228"/>
      <c r="I8" s="228"/>
      <c r="J8" s="228"/>
      <c r="K8" s="228"/>
      <c r="L8" s="228"/>
      <c r="M8" s="228"/>
      <c r="N8" s="228"/>
      <c r="O8" s="229"/>
    </row>
    <row r="9" spans="1:15" ht="37.5" customHeight="1">
      <c r="A9" s="4" t="s">
        <v>253</v>
      </c>
      <c r="B9" s="227"/>
      <c r="C9" s="228"/>
      <c r="D9" s="228"/>
      <c r="E9" s="228"/>
      <c r="F9" s="228"/>
      <c r="G9" s="228"/>
      <c r="H9" s="228"/>
      <c r="I9" s="228"/>
      <c r="J9" s="228"/>
      <c r="K9" s="228"/>
      <c r="L9" s="228"/>
      <c r="M9" s="228"/>
      <c r="N9" s="228"/>
      <c r="O9" s="229"/>
    </row>
    <row r="10" spans="1:15" ht="37.5" customHeight="1">
      <c r="A10" s="3" t="s">
        <v>379</v>
      </c>
      <c r="B10" s="227"/>
      <c r="C10" s="228"/>
      <c r="D10" s="228"/>
      <c r="E10" s="228"/>
      <c r="F10" s="228"/>
      <c r="G10" s="228"/>
      <c r="H10" s="228"/>
      <c r="I10" s="228"/>
      <c r="J10" s="228"/>
      <c r="K10" s="228"/>
      <c r="L10" s="228"/>
      <c r="M10" s="228"/>
      <c r="N10" s="228"/>
      <c r="O10" s="229"/>
    </row>
    <row r="11" spans="1:15" ht="37.5" customHeight="1">
      <c r="A11" s="3" t="s">
        <v>381</v>
      </c>
      <c r="B11" s="227"/>
      <c r="C11" s="228"/>
      <c r="D11" s="228"/>
      <c r="E11" s="228"/>
      <c r="F11" s="228"/>
      <c r="G11" s="229"/>
      <c r="H11" s="230" t="s">
        <v>380</v>
      </c>
      <c r="I11" s="230"/>
      <c r="J11" s="227"/>
      <c r="K11" s="228"/>
      <c r="L11" s="228"/>
      <c r="M11" s="228"/>
      <c r="N11" s="228"/>
      <c r="O11" s="229"/>
    </row>
    <row r="12" spans="1:15" ht="120.75" customHeight="1">
      <c r="A12" s="3" t="s">
        <v>103</v>
      </c>
      <c r="B12" s="227" ph="1"/>
      <c r="C12" s="228" ph="1"/>
      <c r="D12" s="228" ph="1"/>
      <c r="E12" s="228" ph="1"/>
      <c r="F12" s="228" ph="1"/>
      <c r="G12" s="228" ph="1"/>
      <c r="H12" s="228" ph="1"/>
      <c r="I12" s="228" ph="1"/>
      <c r="J12" s="228" ph="1"/>
      <c r="K12" s="228" ph="1"/>
      <c r="L12" s="228" ph="1"/>
      <c r="M12" s="228" ph="1"/>
      <c r="N12" s="228" ph="1"/>
      <c r="O12" s="229" ph="1"/>
    </row>
    <row r="13" spans="1:15" ht="27" customHeight="1">
      <c r="A13" s="2"/>
    </row>
    <row r="14" spans="1:15" ht="37.5" customHeight="1">
      <c r="A14" s="3" t="s">
        <v>140</v>
      </c>
      <c r="B14" s="227"/>
      <c r="C14" s="228"/>
      <c r="D14" s="228"/>
      <c r="E14" s="228"/>
      <c r="F14" s="228"/>
      <c r="G14" s="229"/>
      <c r="H14" s="231" t="s">
        <v>106</v>
      </c>
      <c r="I14" s="232"/>
      <c r="J14" s="227"/>
      <c r="K14" s="228"/>
      <c r="L14" s="228"/>
      <c r="M14" s="228"/>
      <c r="N14" s="228"/>
      <c r="O14" s="229"/>
    </row>
    <row r="15" spans="1:15" ht="37.5" customHeight="1">
      <c r="A15" s="3" t="s">
        <v>214</v>
      </c>
      <c r="B15" s="227"/>
      <c r="C15" s="228"/>
      <c r="D15" s="228"/>
      <c r="E15" s="228"/>
      <c r="F15" s="228"/>
      <c r="G15" s="228"/>
      <c r="H15" s="228"/>
      <c r="I15" s="228"/>
      <c r="J15" s="228"/>
      <c r="K15" s="228"/>
      <c r="L15" s="228"/>
      <c r="M15" s="228"/>
      <c r="N15" s="228"/>
      <c r="O15" s="229"/>
    </row>
    <row r="16" spans="1:15" ht="16.5" customHeight="1"/>
  </sheetData>
  <mergeCells count="52">
    <mergeCell ref="L6:M6"/>
    <mergeCell ref="N6:O6"/>
    <mergeCell ref="B6:C6"/>
    <mergeCell ref="D6:E6"/>
    <mergeCell ref="F6:G6"/>
    <mergeCell ref="H6:I6"/>
    <mergeCell ref="J6:K6"/>
    <mergeCell ref="N4:O4"/>
    <mergeCell ref="B5:C5"/>
    <mergeCell ref="D5:E5"/>
    <mergeCell ref="F5:G5"/>
    <mergeCell ref="H5:I5"/>
    <mergeCell ref="J5:K5"/>
    <mergeCell ref="L5:M5"/>
    <mergeCell ref="N5:O5"/>
    <mergeCell ref="B4:C4"/>
    <mergeCell ref="D4:E4"/>
    <mergeCell ref="F4:G4"/>
    <mergeCell ref="H4:I4"/>
    <mergeCell ref="J4:K4"/>
    <mergeCell ref="J14:O14"/>
    <mergeCell ref="L2:M2"/>
    <mergeCell ref="N2:O2"/>
    <mergeCell ref="B3:C3"/>
    <mergeCell ref="D3:E3"/>
    <mergeCell ref="F3:G3"/>
    <mergeCell ref="H3:I3"/>
    <mergeCell ref="J3:K3"/>
    <mergeCell ref="L3:M3"/>
    <mergeCell ref="N3:O3"/>
    <mergeCell ref="B2:C2"/>
    <mergeCell ref="D2:E2"/>
    <mergeCell ref="F2:G2"/>
    <mergeCell ref="H2:I2"/>
    <mergeCell ref="J2:K2"/>
    <mergeCell ref="L4:M4"/>
    <mergeCell ref="H7:I7"/>
    <mergeCell ref="B7:G7"/>
    <mergeCell ref="J7:O7"/>
    <mergeCell ref="B15:O15"/>
    <mergeCell ref="H1:I1"/>
    <mergeCell ref="H14:I14"/>
    <mergeCell ref="B1:G1"/>
    <mergeCell ref="J1:O1"/>
    <mergeCell ref="B8:O8"/>
    <mergeCell ref="B9:O9"/>
    <mergeCell ref="B10:O10"/>
    <mergeCell ref="B12:O12"/>
    <mergeCell ref="B11:G11"/>
    <mergeCell ref="H11:I11"/>
    <mergeCell ref="J11:O11"/>
    <mergeCell ref="B14:G14"/>
  </mergeCells>
  <phoneticPr fontId="1"/>
  <pageMargins left="0.39370078740157483" right="0.39370078740157483" top="0.74803149606299213" bottom="0.39370078740157483" header="0.51181102362204722" footer="0.11811023622047245"/>
  <pageSetup paperSize="9" orientation="landscape" r:id="rId1"/>
  <headerFooter>
    <oddHeader>&amp;L&amp;"-,標準"&amp;10&amp;K01+000 GH農場評価規準・チェックシートVer 2.2_20240101&amp;R&amp;"-,標準"&amp;10組織＋農場共通＋作物共通＋水田畑作＋園芸</oddHeader>
    <oddFooter>&amp;C&amp;"-,標準"&amp;9&amp;P／&amp;N&amp;R&amp;"-,標準"&amp;9©Copyright　一般社団法人日本生産者GAP協会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6E11-24DC-4C0E-A770-BD546875AF48}">
  <dimension ref="A1:G169"/>
  <sheetViews>
    <sheetView tabSelected="1" view="pageBreakPreview" zoomScaleNormal="100" zoomScaleSheetLayoutView="100" workbookViewId="0">
      <selection activeCell="G4" sqref="G4"/>
    </sheetView>
  </sheetViews>
  <sheetFormatPr defaultColWidth="9" defaultRowHeight="12"/>
  <cols>
    <col min="1" max="1" width="4.77734375" style="111" customWidth="1"/>
    <col min="2" max="2" width="7" style="112" customWidth="1"/>
    <col min="3" max="3" width="67.44140625" style="96" customWidth="1"/>
    <col min="4" max="6" width="5.77734375" style="113" customWidth="1"/>
    <col min="7" max="7" width="45.109375" style="114" customWidth="1"/>
    <col min="8" max="16384" width="9" style="62"/>
  </cols>
  <sheetData>
    <row r="1" spans="1:7" s="19" customFormat="1" ht="21.6">
      <c r="A1" s="16" t="s">
        <v>0</v>
      </c>
      <c r="B1" s="16" t="s">
        <v>1</v>
      </c>
      <c r="C1" s="17" t="s">
        <v>144</v>
      </c>
      <c r="D1" s="18" t="s">
        <v>2</v>
      </c>
      <c r="E1" s="18" t="s">
        <v>97</v>
      </c>
      <c r="F1" s="115" t="s">
        <v>215</v>
      </c>
      <c r="G1" s="16" t="s">
        <v>145</v>
      </c>
    </row>
    <row r="2" spans="1:7" s="25" customFormat="1" ht="14.4" customHeight="1">
      <c r="A2" s="20" t="s">
        <v>216</v>
      </c>
      <c r="B2" s="21"/>
      <c r="C2" s="22"/>
      <c r="D2" s="23"/>
      <c r="E2" s="23"/>
      <c r="F2" s="23"/>
      <c r="G2" s="24"/>
    </row>
    <row r="3" spans="1:7" s="32" customFormat="1" ht="14.4" customHeight="1" thickBot="1">
      <c r="A3" s="26"/>
      <c r="B3" s="27" t="s">
        <v>217</v>
      </c>
      <c r="C3" s="28"/>
      <c r="D3" s="29"/>
      <c r="E3" s="30"/>
      <c r="F3" s="29"/>
      <c r="G3" s="31"/>
    </row>
    <row r="4" spans="1:7" s="32" customFormat="1" ht="120" customHeight="1">
      <c r="A4" s="33" t="s">
        <v>218</v>
      </c>
      <c r="B4" s="34" t="s">
        <v>18</v>
      </c>
      <c r="C4" s="222" t="s">
        <v>373</v>
      </c>
      <c r="D4" s="36">
        <v>4</v>
      </c>
      <c r="E4" s="37"/>
      <c r="F4" s="38" t="s">
        <v>249</v>
      </c>
      <c r="G4" s="39"/>
    </row>
    <row r="5" spans="1:7" s="32" customFormat="1" ht="120" customHeight="1">
      <c r="A5" s="33" t="s">
        <v>218</v>
      </c>
      <c r="B5" s="34" t="s">
        <v>219</v>
      </c>
      <c r="C5" s="222" t="s">
        <v>385</v>
      </c>
      <c r="D5" s="36">
        <v>3</v>
      </c>
      <c r="E5" s="40"/>
      <c r="F5" s="38" t="s">
        <v>249</v>
      </c>
      <c r="G5" s="41"/>
    </row>
    <row r="6" spans="1:7" s="32" customFormat="1" ht="120" customHeight="1">
      <c r="A6" s="33" t="s">
        <v>218</v>
      </c>
      <c r="B6" s="34" t="s">
        <v>220</v>
      </c>
      <c r="C6" s="222" t="s">
        <v>387</v>
      </c>
      <c r="D6" s="36">
        <v>3</v>
      </c>
      <c r="E6" s="40"/>
      <c r="F6" s="38" t="s">
        <v>249</v>
      </c>
      <c r="G6" s="41"/>
    </row>
    <row r="7" spans="1:7" s="32" customFormat="1" ht="120" customHeight="1">
      <c r="A7" s="33" t="s">
        <v>218</v>
      </c>
      <c r="B7" s="34" t="s">
        <v>221</v>
      </c>
      <c r="C7" s="222" t="s">
        <v>388</v>
      </c>
      <c r="D7" s="36">
        <v>3</v>
      </c>
      <c r="E7" s="40"/>
      <c r="F7" s="38" t="s">
        <v>249</v>
      </c>
      <c r="G7" s="41"/>
    </row>
    <row r="8" spans="1:7" s="32" customFormat="1" ht="120" customHeight="1">
      <c r="A8" s="33" t="s">
        <v>218</v>
      </c>
      <c r="B8" s="34" t="s">
        <v>222</v>
      </c>
      <c r="C8" s="222" t="s">
        <v>389</v>
      </c>
      <c r="D8" s="36">
        <v>3</v>
      </c>
      <c r="E8" s="40"/>
      <c r="F8" s="38" t="s">
        <v>249</v>
      </c>
      <c r="G8" s="41"/>
    </row>
    <row r="9" spans="1:7" s="32" customFormat="1" ht="120" customHeight="1">
      <c r="A9" s="33" t="s">
        <v>218</v>
      </c>
      <c r="B9" s="34" t="s">
        <v>223</v>
      </c>
      <c r="C9" s="222" t="s">
        <v>390</v>
      </c>
      <c r="D9" s="36">
        <v>3</v>
      </c>
      <c r="E9" s="40"/>
      <c r="F9" s="38" t="s">
        <v>249</v>
      </c>
      <c r="G9" s="41"/>
    </row>
    <row r="10" spans="1:7" s="32" customFormat="1" ht="120" customHeight="1">
      <c r="A10" s="33" t="s">
        <v>218</v>
      </c>
      <c r="B10" s="34" t="s">
        <v>224</v>
      </c>
      <c r="C10" s="222" t="s">
        <v>391</v>
      </c>
      <c r="D10" s="36">
        <v>3</v>
      </c>
      <c r="E10" s="40"/>
      <c r="F10" s="38" t="s">
        <v>249</v>
      </c>
      <c r="G10" s="41"/>
    </row>
    <row r="11" spans="1:7" s="32" customFormat="1" ht="133.5" customHeight="1">
      <c r="A11" s="33" t="s">
        <v>218</v>
      </c>
      <c r="B11" s="34" t="s">
        <v>225</v>
      </c>
      <c r="C11" s="70" t="s">
        <v>392</v>
      </c>
      <c r="D11" s="36">
        <v>3</v>
      </c>
      <c r="E11" s="40"/>
      <c r="F11" s="38" t="s">
        <v>249</v>
      </c>
      <c r="G11" s="41"/>
    </row>
    <row r="12" spans="1:7" s="32" customFormat="1" ht="120" customHeight="1">
      <c r="A12" s="33" t="s">
        <v>218</v>
      </c>
      <c r="B12" s="34" t="s">
        <v>226</v>
      </c>
      <c r="C12" s="70" t="s">
        <v>374</v>
      </c>
      <c r="D12" s="36">
        <v>3</v>
      </c>
      <c r="E12" s="40"/>
      <c r="F12" s="38" t="s">
        <v>249</v>
      </c>
      <c r="G12" s="41"/>
    </row>
    <row r="13" spans="1:7" s="32" customFormat="1" ht="14.4" customHeight="1">
      <c r="A13" s="43"/>
      <c r="B13" s="27" t="s">
        <v>227</v>
      </c>
      <c r="C13" s="223"/>
      <c r="D13" s="44"/>
      <c r="E13" s="45"/>
      <c r="F13" s="46"/>
      <c r="G13" s="47"/>
    </row>
    <row r="14" spans="1:7" s="32" customFormat="1" ht="120.6" customHeight="1">
      <c r="A14" s="33" t="s">
        <v>218</v>
      </c>
      <c r="B14" s="34" t="s">
        <v>228</v>
      </c>
      <c r="C14" s="222" t="s">
        <v>413</v>
      </c>
      <c r="D14" s="36">
        <v>3</v>
      </c>
      <c r="E14" s="40"/>
      <c r="F14" s="38" t="s">
        <v>249</v>
      </c>
      <c r="G14" s="41"/>
    </row>
    <row r="15" spans="1:7" s="32" customFormat="1" ht="120.6" customHeight="1">
      <c r="A15" s="33" t="s">
        <v>218</v>
      </c>
      <c r="B15" s="34" t="s">
        <v>229</v>
      </c>
      <c r="C15" s="224" t="s">
        <v>393</v>
      </c>
      <c r="D15" s="36">
        <v>4</v>
      </c>
      <c r="E15" s="40"/>
      <c r="F15" s="38" t="s">
        <v>249</v>
      </c>
      <c r="G15" s="41"/>
    </row>
    <row r="16" spans="1:7" s="32" customFormat="1" ht="120.6" customHeight="1">
      <c r="A16" s="33" t="s">
        <v>218</v>
      </c>
      <c r="B16" s="34" t="s">
        <v>372</v>
      </c>
      <c r="C16" s="224" t="s">
        <v>394</v>
      </c>
      <c r="D16" s="36">
        <v>3</v>
      </c>
      <c r="E16" s="40"/>
      <c r="F16" s="38" t="s">
        <v>249</v>
      </c>
      <c r="G16" s="41"/>
    </row>
    <row r="17" spans="1:7" s="32" customFormat="1" ht="120.6" customHeight="1">
      <c r="A17" s="33" t="s">
        <v>218</v>
      </c>
      <c r="B17" s="34" t="s">
        <v>231</v>
      </c>
      <c r="C17" s="224" t="s">
        <v>384</v>
      </c>
      <c r="D17" s="36">
        <v>3</v>
      </c>
      <c r="E17" s="40"/>
      <c r="F17" s="38" t="s">
        <v>249</v>
      </c>
      <c r="G17" s="41"/>
    </row>
    <row r="18" spans="1:7" s="32" customFormat="1" ht="120.6" customHeight="1">
      <c r="A18" s="33" t="s">
        <v>218</v>
      </c>
      <c r="B18" s="34" t="s">
        <v>232</v>
      </c>
      <c r="C18" s="224" t="s">
        <v>395</v>
      </c>
      <c r="D18" s="36">
        <v>3</v>
      </c>
      <c r="E18" s="40"/>
      <c r="F18" s="38" t="s">
        <v>249</v>
      </c>
      <c r="G18" s="41"/>
    </row>
    <row r="19" spans="1:7" s="32" customFormat="1" ht="120.6" customHeight="1">
      <c r="A19" s="33" t="s">
        <v>218</v>
      </c>
      <c r="B19" s="34" t="s">
        <v>233</v>
      </c>
      <c r="C19" s="224" t="s">
        <v>386</v>
      </c>
      <c r="D19" s="36">
        <v>3</v>
      </c>
      <c r="E19" s="40"/>
      <c r="F19" s="38" t="s">
        <v>249</v>
      </c>
      <c r="G19" s="41"/>
    </row>
    <row r="20" spans="1:7" s="32" customFormat="1" ht="120" customHeight="1">
      <c r="A20" s="33" t="s">
        <v>218</v>
      </c>
      <c r="B20" s="34" t="s">
        <v>234</v>
      </c>
      <c r="C20" s="70" t="s">
        <v>396</v>
      </c>
      <c r="D20" s="36">
        <v>3</v>
      </c>
      <c r="E20" s="40"/>
      <c r="F20" s="38" t="s">
        <v>249</v>
      </c>
      <c r="G20" s="41"/>
    </row>
    <row r="21" spans="1:7" s="19" customFormat="1" ht="14.4" customHeight="1">
      <c r="A21" s="49" t="s">
        <v>135</v>
      </c>
      <c r="B21" s="50"/>
      <c r="C21" s="51"/>
      <c r="D21" s="52"/>
      <c r="E21" s="53"/>
      <c r="F21" s="54"/>
      <c r="G21" s="55"/>
    </row>
    <row r="22" spans="1:7" ht="14.4" customHeight="1">
      <c r="A22" s="56"/>
      <c r="B22" s="57" t="s">
        <v>3</v>
      </c>
      <c r="C22" s="58"/>
      <c r="D22" s="59"/>
      <c r="E22" s="60"/>
      <c r="F22" s="60"/>
      <c r="G22" s="61"/>
    </row>
    <row r="23" spans="1:7" s="69" customFormat="1" ht="56.4" customHeight="1">
      <c r="A23" s="63" t="s">
        <v>4</v>
      </c>
      <c r="B23" s="64">
        <v>1.1000000000000001</v>
      </c>
      <c r="C23" s="65" t="s">
        <v>256</v>
      </c>
      <c r="D23" s="66">
        <v>4</v>
      </c>
      <c r="E23" s="67"/>
      <c r="F23" s="68"/>
      <c r="G23" s="68"/>
    </row>
    <row r="24" spans="1:7" ht="58.2" customHeight="1">
      <c r="A24" s="63" t="s">
        <v>9</v>
      </c>
      <c r="B24" s="64">
        <v>1.2</v>
      </c>
      <c r="C24" s="65" t="s">
        <v>257</v>
      </c>
      <c r="D24" s="66" t="s">
        <v>6</v>
      </c>
      <c r="E24" s="67"/>
      <c r="F24" s="68"/>
      <c r="G24" s="68"/>
    </row>
    <row r="25" spans="1:7" ht="50.4" customHeight="1">
      <c r="A25" s="63" t="s">
        <v>4</v>
      </c>
      <c r="B25" s="64">
        <v>1.3</v>
      </c>
      <c r="C25" s="65" t="s">
        <v>258</v>
      </c>
      <c r="D25" s="66" t="s">
        <v>5</v>
      </c>
      <c r="E25" s="67"/>
      <c r="F25" s="68"/>
      <c r="G25" s="68"/>
    </row>
    <row r="26" spans="1:7" ht="119.4" customHeight="1">
      <c r="A26" s="63" t="s">
        <v>4</v>
      </c>
      <c r="B26" s="64">
        <v>1.4</v>
      </c>
      <c r="C26" s="70" t="s">
        <v>259</v>
      </c>
      <c r="D26" s="71" t="s">
        <v>6</v>
      </c>
      <c r="E26" s="67"/>
      <c r="F26" s="68"/>
      <c r="G26" s="68"/>
    </row>
    <row r="27" spans="1:7" ht="54" customHeight="1">
      <c r="A27" s="63" t="s">
        <v>9</v>
      </c>
      <c r="B27" s="64">
        <v>1.5</v>
      </c>
      <c r="C27" s="65" t="s">
        <v>260</v>
      </c>
      <c r="D27" s="66" t="s">
        <v>6</v>
      </c>
      <c r="E27" s="67"/>
      <c r="F27" s="68"/>
      <c r="G27" s="68"/>
    </row>
    <row r="28" spans="1:7" ht="96">
      <c r="A28" s="63" t="s">
        <v>4</v>
      </c>
      <c r="B28" s="64">
        <v>1.6</v>
      </c>
      <c r="C28" s="65" t="s">
        <v>261</v>
      </c>
      <c r="D28" s="66" t="s">
        <v>6</v>
      </c>
      <c r="E28" s="67"/>
      <c r="F28" s="68"/>
      <c r="G28" s="68"/>
    </row>
    <row r="29" spans="1:7" ht="60">
      <c r="A29" s="63" t="s">
        <v>4</v>
      </c>
      <c r="B29" s="64" t="s">
        <v>10</v>
      </c>
      <c r="C29" s="65" t="s">
        <v>262</v>
      </c>
      <c r="D29" s="72" t="s">
        <v>6</v>
      </c>
      <c r="E29" s="67"/>
      <c r="F29" s="68"/>
      <c r="G29" s="68"/>
    </row>
    <row r="30" spans="1:7" ht="45.6" customHeight="1">
      <c r="A30" s="63" t="s">
        <v>4</v>
      </c>
      <c r="B30" s="64" t="s">
        <v>11</v>
      </c>
      <c r="C30" s="65" t="s">
        <v>263</v>
      </c>
      <c r="D30" s="71" t="s">
        <v>53</v>
      </c>
      <c r="E30" s="67"/>
      <c r="F30" s="68"/>
      <c r="G30" s="68"/>
    </row>
    <row r="31" spans="1:7" ht="40.200000000000003" customHeight="1">
      <c r="A31" s="63" t="s">
        <v>9</v>
      </c>
      <c r="B31" s="64" t="s">
        <v>226</v>
      </c>
      <c r="C31" s="65" t="s">
        <v>168</v>
      </c>
      <c r="D31" s="66" t="s">
        <v>6</v>
      </c>
      <c r="E31" s="67"/>
      <c r="F31" s="68"/>
      <c r="G31" s="68"/>
    </row>
    <row r="32" spans="1:7" ht="60">
      <c r="A32" s="63" t="s">
        <v>9</v>
      </c>
      <c r="B32" s="64" t="s">
        <v>264</v>
      </c>
      <c r="C32" s="70" t="s">
        <v>265</v>
      </c>
      <c r="D32" s="71" t="s">
        <v>6</v>
      </c>
      <c r="E32" s="67"/>
      <c r="F32" s="68"/>
      <c r="G32" s="68"/>
    </row>
    <row r="33" spans="1:7" ht="63" customHeight="1">
      <c r="A33" s="63" t="s">
        <v>7</v>
      </c>
      <c r="B33" s="64" t="s">
        <v>266</v>
      </c>
      <c r="C33" s="65" t="s">
        <v>267</v>
      </c>
      <c r="D33" s="66" t="s">
        <v>5</v>
      </c>
      <c r="E33" s="67"/>
      <c r="F33" s="68"/>
      <c r="G33" s="68"/>
    </row>
    <row r="34" spans="1:7" ht="73.2" customHeight="1">
      <c r="A34" s="63" t="s">
        <v>7</v>
      </c>
      <c r="B34" s="64" t="s">
        <v>268</v>
      </c>
      <c r="C34" s="65" t="s">
        <v>269</v>
      </c>
      <c r="D34" s="66" t="s">
        <v>6</v>
      </c>
      <c r="E34" s="67"/>
      <c r="F34" s="68"/>
      <c r="G34" s="68"/>
    </row>
    <row r="35" spans="1:7" ht="77.400000000000006" customHeight="1">
      <c r="A35" s="63" t="s">
        <v>4</v>
      </c>
      <c r="B35" s="64" t="s">
        <v>270</v>
      </c>
      <c r="C35" s="65" t="s">
        <v>271</v>
      </c>
      <c r="D35" s="66" t="s">
        <v>6</v>
      </c>
      <c r="E35" s="67"/>
      <c r="F35" s="68"/>
      <c r="G35" s="68"/>
    </row>
    <row r="36" spans="1:7" ht="70.8" customHeight="1">
      <c r="A36" s="63" t="s">
        <v>9</v>
      </c>
      <c r="B36" s="64" t="s">
        <v>272</v>
      </c>
      <c r="C36" s="65" t="s">
        <v>183</v>
      </c>
      <c r="D36" s="66" t="s">
        <v>6</v>
      </c>
      <c r="E36" s="67"/>
      <c r="F36" s="68"/>
      <c r="G36" s="68"/>
    </row>
    <row r="37" spans="1:7" ht="49.2" customHeight="1">
      <c r="A37" s="63" t="s">
        <v>9</v>
      </c>
      <c r="B37" s="64" t="s">
        <v>273</v>
      </c>
      <c r="C37" s="65" t="s">
        <v>274</v>
      </c>
      <c r="D37" s="66" t="s">
        <v>6</v>
      </c>
      <c r="E37" s="67"/>
      <c r="F37" s="68"/>
      <c r="G37" s="68"/>
    </row>
    <row r="38" spans="1:7" ht="48" customHeight="1">
      <c r="A38" s="73" t="s">
        <v>9</v>
      </c>
      <c r="B38" s="74" t="s">
        <v>275</v>
      </c>
      <c r="C38" s="65" t="s">
        <v>276</v>
      </c>
      <c r="D38" s="66" t="s">
        <v>53</v>
      </c>
      <c r="E38" s="67"/>
      <c r="F38" s="68"/>
      <c r="G38" s="68"/>
    </row>
    <row r="39" spans="1:7" s="77" customFormat="1" ht="36">
      <c r="A39" s="75" t="s">
        <v>16</v>
      </c>
      <c r="B39" s="76">
        <v>1.1000000000000001</v>
      </c>
      <c r="C39" s="65" t="s">
        <v>169</v>
      </c>
      <c r="D39" s="66" t="s">
        <v>6</v>
      </c>
      <c r="E39" s="67"/>
      <c r="F39" s="68"/>
      <c r="G39" s="68"/>
    </row>
    <row r="40" spans="1:7" ht="100.8" customHeight="1">
      <c r="A40" s="78" t="s">
        <v>16</v>
      </c>
      <c r="B40" s="76">
        <v>1.2</v>
      </c>
      <c r="C40" s="70" t="s">
        <v>177</v>
      </c>
      <c r="D40" s="66" t="s">
        <v>6</v>
      </c>
      <c r="E40" s="67"/>
      <c r="F40" s="68"/>
      <c r="G40" s="68"/>
    </row>
    <row r="41" spans="1:7" ht="48">
      <c r="A41" s="78" t="s">
        <v>16</v>
      </c>
      <c r="B41" s="79">
        <v>1.3</v>
      </c>
      <c r="C41" s="65" t="s">
        <v>277</v>
      </c>
      <c r="D41" s="66" t="s">
        <v>6</v>
      </c>
      <c r="E41" s="67"/>
      <c r="F41" s="68"/>
      <c r="G41" s="68"/>
    </row>
    <row r="42" spans="1:7" ht="68.400000000000006" customHeight="1">
      <c r="A42" s="80" t="s">
        <v>24</v>
      </c>
      <c r="B42" s="81" t="s">
        <v>18</v>
      </c>
      <c r="C42" s="65" t="s">
        <v>278</v>
      </c>
      <c r="D42" s="66" t="s">
        <v>5</v>
      </c>
      <c r="E42" s="67"/>
      <c r="F42" s="68"/>
      <c r="G42" s="68"/>
    </row>
    <row r="43" spans="1:7" ht="36">
      <c r="A43" s="80" t="s">
        <v>24</v>
      </c>
      <c r="B43" s="81" t="s">
        <v>219</v>
      </c>
      <c r="C43" s="65" t="s">
        <v>279</v>
      </c>
      <c r="D43" s="82">
        <v>4</v>
      </c>
      <c r="E43" s="67"/>
      <c r="F43" s="68"/>
      <c r="G43" s="68"/>
    </row>
    <row r="44" spans="1:7" ht="38.4" customHeight="1">
      <c r="A44" s="80" t="s">
        <v>24</v>
      </c>
      <c r="B44" s="81" t="s">
        <v>220</v>
      </c>
      <c r="C44" s="65" t="s">
        <v>280</v>
      </c>
      <c r="D44" s="82">
        <v>3</v>
      </c>
      <c r="E44" s="67"/>
      <c r="F44" s="68"/>
      <c r="G44" s="68"/>
    </row>
    <row r="45" spans="1:7" ht="14.4" customHeight="1">
      <c r="A45" s="56"/>
      <c r="B45" s="83" t="s">
        <v>281</v>
      </c>
      <c r="C45" s="84"/>
      <c r="D45" s="85"/>
      <c r="E45" s="67"/>
      <c r="F45" s="67"/>
      <c r="G45" s="68"/>
    </row>
    <row r="46" spans="1:7" ht="14.4" customHeight="1">
      <c r="A46" s="56"/>
      <c r="B46" s="83" t="s">
        <v>20</v>
      </c>
      <c r="C46" s="84"/>
      <c r="D46" s="85"/>
      <c r="E46" s="67"/>
      <c r="F46" s="67"/>
      <c r="G46" s="68"/>
    </row>
    <row r="47" spans="1:7" ht="147" customHeight="1">
      <c r="A47" s="75" t="s">
        <v>16</v>
      </c>
      <c r="B47" s="76" t="s">
        <v>21</v>
      </c>
      <c r="C47" s="65" t="s">
        <v>282</v>
      </c>
      <c r="D47" s="85" t="s">
        <v>5</v>
      </c>
      <c r="E47" s="67"/>
      <c r="F47" s="68"/>
      <c r="G47" s="68"/>
    </row>
    <row r="48" spans="1:7" ht="36">
      <c r="A48" s="75" t="s">
        <v>17</v>
      </c>
      <c r="B48" s="76" t="s">
        <v>22</v>
      </c>
      <c r="C48" s="65" t="s">
        <v>204</v>
      </c>
      <c r="D48" s="85" t="s">
        <v>6</v>
      </c>
      <c r="E48" s="67"/>
      <c r="F48" s="68"/>
      <c r="G48" s="68"/>
    </row>
    <row r="49" spans="1:7" ht="47.25" customHeight="1">
      <c r="A49" s="75" t="s">
        <v>17</v>
      </c>
      <c r="B49" s="76" t="s">
        <v>23</v>
      </c>
      <c r="C49" s="65" t="s">
        <v>146</v>
      </c>
      <c r="D49" s="85" t="s">
        <v>6</v>
      </c>
      <c r="E49" s="67"/>
      <c r="F49" s="68"/>
      <c r="G49" s="68"/>
    </row>
    <row r="50" spans="1:7" ht="60" customHeight="1">
      <c r="A50" s="86" t="s">
        <v>24</v>
      </c>
      <c r="B50" s="87" t="s">
        <v>21</v>
      </c>
      <c r="C50" s="65" t="s">
        <v>283</v>
      </c>
      <c r="D50" s="85" t="s">
        <v>5</v>
      </c>
      <c r="E50" s="67"/>
      <c r="F50" s="68"/>
      <c r="G50" s="68"/>
    </row>
    <row r="51" spans="1:7" ht="48">
      <c r="A51" s="88" t="s">
        <v>25</v>
      </c>
      <c r="B51" s="89" t="s">
        <v>21</v>
      </c>
      <c r="C51" s="65" t="s">
        <v>284</v>
      </c>
      <c r="D51" s="85" t="s">
        <v>5</v>
      </c>
      <c r="E51" s="67"/>
      <c r="F51" s="68"/>
      <c r="G51" s="68"/>
    </row>
    <row r="52" spans="1:7" ht="13.95" customHeight="1">
      <c r="A52" s="56"/>
      <c r="B52" s="90" t="s">
        <v>285</v>
      </c>
      <c r="C52" s="91"/>
      <c r="D52" s="85"/>
      <c r="E52" s="67"/>
      <c r="F52" s="67"/>
      <c r="G52" s="68"/>
    </row>
    <row r="53" spans="1:7" ht="139.80000000000001" customHeight="1">
      <c r="A53" s="78" t="s">
        <v>16</v>
      </c>
      <c r="B53" s="76" t="s">
        <v>27</v>
      </c>
      <c r="C53" s="65" t="s">
        <v>286</v>
      </c>
      <c r="D53" s="85" t="s">
        <v>6</v>
      </c>
      <c r="E53" s="67"/>
      <c r="F53" s="68"/>
      <c r="G53" s="68"/>
    </row>
    <row r="54" spans="1:7" ht="60">
      <c r="A54" s="78" t="s">
        <v>16</v>
      </c>
      <c r="B54" s="76" t="s">
        <v>28</v>
      </c>
      <c r="C54" s="65" t="s">
        <v>287</v>
      </c>
      <c r="D54" s="85" t="s">
        <v>6</v>
      </c>
      <c r="E54" s="67"/>
      <c r="F54" s="68"/>
      <c r="G54" s="68"/>
    </row>
    <row r="55" spans="1:7" s="69" customFormat="1" ht="51.6" customHeight="1">
      <c r="A55" s="75" t="s">
        <v>16</v>
      </c>
      <c r="B55" s="76" t="s">
        <v>29</v>
      </c>
      <c r="C55" s="65" t="s">
        <v>147</v>
      </c>
      <c r="D55" s="85" t="s">
        <v>6</v>
      </c>
      <c r="E55" s="67"/>
      <c r="F55" s="68"/>
      <c r="G55" s="68"/>
    </row>
    <row r="56" spans="1:7" s="69" customFormat="1" ht="72">
      <c r="A56" s="75" t="s">
        <v>16</v>
      </c>
      <c r="B56" s="76" t="s">
        <v>101</v>
      </c>
      <c r="C56" s="65" t="s">
        <v>288</v>
      </c>
      <c r="D56" s="85" t="s">
        <v>6</v>
      </c>
      <c r="E56" s="67"/>
      <c r="F56" s="68"/>
      <c r="G56" s="68"/>
    </row>
    <row r="57" spans="1:7" s="69" customFormat="1" ht="40.200000000000003" customHeight="1">
      <c r="A57" s="75" t="s">
        <v>16</v>
      </c>
      <c r="B57" s="76" t="s">
        <v>102</v>
      </c>
      <c r="C57" s="65" t="s">
        <v>148</v>
      </c>
      <c r="D57" s="85" t="s">
        <v>8</v>
      </c>
      <c r="E57" s="67"/>
      <c r="F57" s="68"/>
      <c r="G57" s="68"/>
    </row>
    <row r="58" spans="1:7" ht="48" customHeight="1">
      <c r="A58" s="86" t="s">
        <v>24</v>
      </c>
      <c r="B58" s="87" t="s">
        <v>27</v>
      </c>
      <c r="C58" s="65" t="s">
        <v>289</v>
      </c>
      <c r="D58" s="85" t="s">
        <v>8</v>
      </c>
      <c r="E58" s="67"/>
      <c r="F58" s="68"/>
      <c r="G58" s="68"/>
    </row>
    <row r="59" spans="1:7" s="69" customFormat="1">
      <c r="A59" s="56"/>
      <c r="B59" s="57" t="s">
        <v>30</v>
      </c>
      <c r="C59" s="84"/>
      <c r="D59" s="85"/>
      <c r="E59" s="67"/>
      <c r="F59" s="67"/>
      <c r="G59" s="68"/>
    </row>
    <row r="60" spans="1:7" ht="72">
      <c r="A60" s="78" t="s">
        <v>16</v>
      </c>
      <c r="B60" s="79" t="s">
        <v>31</v>
      </c>
      <c r="C60" s="65" t="s">
        <v>290</v>
      </c>
      <c r="D60" s="85" t="s">
        <v>5</v>
      </c>
      <c r="E60" s="67"/>
      <c r="F60" s="68"/>
      <c r="G60" s="68"/>
    </row>
    <row r="61" spans="1:7" ht="60">
      <c r="A61" s="78" t="s">
        <v>17</v>
      </c>
      <c r="B61" s="79" t="s">
        <v>32</v>
      </c>
      <c r="C61" s="65" t="s">
        <v>291</v>
      </c>
      <c r="D61" s="85" t="s">
        <v>6</v>
      </c>
      <c r="E61" s="67"/>
      <c r="F61" s="68"/>
      <c r="G61" s="68"/>
    </row>
    <row r="62" spans="1:7" ht="57.6" customHeight="1">
      <c r="A62" s="78" t="s">
        <v>17</v>
      </c>
      <c r="B62" s="79" t="s">
        <v>33</v>
      </c>
      <c r="C62" s="65" t="s">
        <v>292</v>
      </c>
      <c r="D62" s="85" t="s">
        <v>6</v>
      </c>
      <c r="E62" s="67"/>
      <c r="F62" s="68"/>
      <c r="G62" s="68"/>
    </row>
    <row r="63" spans="1:7" s="69" customFormat="1" ht="132">
      <c r="A63" s="78" t="s">
        <v>16</v>
      </c>
      <c r="B63" s="79" t="s">
        <v>34</v>
      </c>
      <c r="C63" s="65" t="s">
        <v>293</v>
      </c>
      <c r="D63" s="85" t="s">
        <v>5</v>
      </c>
      <c r="E63" s="67"/>
      <c r="F63" s="68"/>
      <c r="G63" s="68"/>
    </row>
    <row r="64" spans="1:7" s="69" customFormat="1" ht="107.4" customHeight="1">
      <c r="A64" s="78" t="s">
        <v>16</v>
      </c>
      <c r="B64" s="79" t="s">
        <v>35</v>
      </c>
      <c r="C64" s="65" t="s">
        <v>170</v>
      </c>
      <c r="D64" s="85" t="s">
        <v>5</v>
      </c>
      <c r="E64" s="67"/>
      <c r="F64" s="68"/>
      <c r="G64" s="68"/>
    </row>
    <row r="65" spans="1:7" s="69" customFormat="1" ht="13.95" customHeight="1">
      <c r="A65" s="56"/>
      <c r="B65" s="57" t="s">
        <v>36</v>
      </c>
      <c r="C65" s="84"/>
      <c r="D65" s="85"/>
      <c r="E65" s="67"/>
      <c r="F65" s="67"/>
      <c r="G65" s="68"/>
    </row>
    <row r="66" spans="1:7" s="69" customFormat="1">
      <c r="A66" s="56"/>
      <c r="B66" s="57" t="s">
        <v>37</v>
      </c>
      <c r="C66" s="84"/>
      <c r="D66" s="85"/>
      <c r="E66" s="67"/>
      <c r="F66" s="67"/>
      <c r="G66" s="68"/>
    </row>
    <row r="67" spans="1:7" s="69" customFormat="1" ht="156.6" customHeight="1">
      <c r="A67" s="78" t="s">
        <v>16</v>
      </c>
      <c r="B67" s="79" t="s">
        <v>38</v>
      </c>
      <c r="C67" s="92" t="s">
        <v>294</v>
      </c>
      <c r="D67" s="93" t="s">
        <v>5</v>
      </c>
      <c r="E67" s="67"/>
      <c r="F67" s="68"/>
      <c r="G67" s="68"/>
    </row>
    <row r="68" spans="1:7" ht="43.2" customHeight="1">
      <c r="A68" s="78" t="s">
        <v>16</v>
      </c>
      <c r="B68" s="79" t="s">
        <v>39</v>
      </c>
      <c r="C68" s="92" t="s">
        <v>295</v>
      </c>
      <c r="D68" s="93" t="s">
        <v>6</v>
      </c>
      <c r="E68" s="67"/>
      <c r="F68" s="68"/>
      <c r="G68" s="68"/>
    </row>
    <row r="69" spans="1:7" ht="69.599999999999994" customHeight="1">
      <c r="A69" s="78" t="s">
        <v>16</v>
      </c>
      <c r="B69" s="79" t="s">
        <v>40</v>
      </c>
      <c r="C69" s="92" t="s">
        <v>296</v>
      </c>
      <c r="D69" s="93" t="s">
        <v>6</v>
      </c>
      <c r="E69" s="67"/>
      <c r="F69" s="68"/>
      <c r="G69" s="68"/>
    </row>
    <row r="70" spans="1:7" ht="45" customHeight="1">
      <c r="A70" s="78" t="s">
        <v>17</v>
      </c>
      <c r="B70" s="79" t="s">
        <v>104</v>
      </c>
      <c r="C70" s="92" t="s">
        <v>297</v>
      </c>
      <c r="D70" s="93" t="s">
        <v>6</v>
      </c>
      <c r="E70" s="67"/>
      <c r="F70" s="68"/>
      <c r="G70" s="68"/>
    </row>
    <row r="71" spans="1:7" s="95" customFormat="1" ht="13.95" customHeight="1">
      <c r="A71" s="94"/>
      <c r="B71" s="57" t="s">
        <v>41</v>
      </c>
      <c r="C71" s="84"/>
      <c r="D71" s="85"/>
      <c r="E71" s="67"/>
      <c r="F71" s="67"/>
      <c r="G71" s="68"/>
    </row>
    <row r="72" spans="1:7" s="96" customFormat="1" ht="76.2" customHeight="1">
      <c r="A72" s="78" t="s">
        <v>17</v>
      </c>
      <c r="B72" s="79" t="s">
        <v>42</v>
      </c>
      <c r="C72" s="65" t="s">
        <v>298</v>
      </c>
      <c r="D72" s="85" t="s">
        <v>5</v>
      </c>
      <c r="E72" s="67"/>
      <c r="F72" s="68"/>
      <c r="G72" s="68"/>
    </row>
    <row r="73" spans="1:7" s="97" customFormat="1" ht="87.6" customHeight="1">
      <c r="A73" s="78" t="s">
        <v>16</v>
      </c>
      <c r="B73" s="79" t="s">
        <v>43</v>
      </c>
      <c r="C73" s="65" t="s">
        <v>184</v>
      </c>
      <c r="D73" s="85" t="s">
        <v>5</v>
      </c>
      <c r="E73" s="67"/>
      <c r="F73" s="68"/>
      <c r="G73" s="68"/>
    </row>
    <row r="74" spans="1:7" s="69" customFormat="1" ht="66" customHeight="1">
      <c r="A74" s="78" t="s">
        <v>16</v>
      </c>
      <c r="B74" s="79" t="s">
        <v>44</v>
      </c>
      <c r="C74" s="65" t="s">
        <v>299</v>
      </c>
      <c r="D74" s="85" t="s">
        <v>5</v>
      </c>
      <c r="E74" s="67"/>
      <c r="F74" s="68"/>
      <c r="G74" s="68"/>
    </row>
    <row r="75" spans="1:7" s="69" customFormat="1" ht="42" customHeight="1">
      <c r="A75" s="75" t="s">
        <v>16</v>
      </c>
      <c r="B75" s="79" t="s">
        <v>45</v>
      </c>
      <c r="C75" s="65" t="s">
        <v>149</v>
      </c>
      <c r="D75" s="85" t="s">
        <v>5</v>
      </c>
      <c r="E75" s="67"/>
      <c r="F75" s="68"/>
      <c r="G75" s="68"/>
    </row>
    <row r="76" spans="1:7" s="69" customFormat="1" ht="151.80000000000001" customHeight="1">
      <c r="A76" s="78" t="s">
        <v>16</v>
      </c>
      <c r="B76" s="79" t="s">
        <v>46</v>
      </c>
      <c r="C76" s="65" t="s">
        <v>178</v>
      </c>
      <c r="D76" s="85" t="s">
        <v>5</v>
      </c>
      <c r="E76" s="67"/>
      <c r="F76" s="68"/>
      <c r="G76" s="68"/>
    </row>
    <row r="77" spans="1:7" ht="48.6" customHeight="1">
      <c r="A77" s="78" t="s">
        <v>16</v>
      </c>
      <c r="B77" s="79" t="s">
        <v>47</v>
      </c>
      <c r="C77" s="65" t="s">
        <v>171</v>
      </c>
      <c r="D77" s="85" t="s">
        <v>5</v>
      </c>
      <c r="E77" s="67"/>
      <c r="F77" s="68"/>
      <c r="G77" s="68"/>
    </row>
    <row r="78" spans="1:7" ht="50.4" customHeight="1">
      <c r="A78" s="78" t="s">
        <v>16</v>
      </c>
      <c r="B78" s="79" t="s">
        <v>48</v>
      </c>
      <c r="C78" s="65" t="s">
        <v>300</v>
      </c>
      <c r="D78" s="85" t="s">
        <v>5</v>
      </c>
      <c r="E78" s="67"/>
      <c r="F78" s="68"/>
      <c r="G78" s="68"/>
    </row>
    <row r="79" spans="1:7" ht="57.6" customHeight="1">
      <c r="A79" s="78" t="s">
        <v>16</v>
      </c>
      <c r="B79" s="79" t="s">
        <v>49</v>
      </c>
      <c r="C79" s="65" t="s">
        <v>301</v>
      </c>
      <c r="D79" s="85" t="s">
        <v>5</v>
      </c>
      <c r="E79" s="67"/>
      <c r="F79" s="68"/>
      <c r="G79" s="68"/>
    </row>
    <row r="80" spans="1:7" ht="50.4" customHeight="1">
      <c r="A80" s="78" t="s">
        <v>16</v>
      </c>
      <c r="B80" s="79" t="s">
        <v>50</v>
      </c>
      <c r="C80" s="65" t="s">
        <v>150</v>
      </c>
      <c r="D80" s="85" t="s">
        <v>5</v>
      </c>
      <c r="E80" s="67"/>
      <c r="F80" s="68"/>
      <c r="G80" s="68"/>
    </row>
    <row r="81" spans="1:7" ht="48">
      <c r="A81" s="78" t="s">
        <v>16</v>
      </c>
      <c r="B81" s="79" t="s">
        <v>51</v>
      </c>
      <c r="C81" s="65" t="s">
        <v>151</v>
      </c>
      <c r="D81" s="85" t="s">
        <v>5</v>
      </c>
      <c r="E81" s="67"/>
      <c r="F81" s="68"/>
      <c r="G81" s="68"/>
    </row>
    <row r="82" spans="1:7" ht="32.4" customHeight="1">
      <c r="A82" s="78" t="s">
        <v>16</v>
      </c>
      <c r="B82" s="79" t="s">
        <v>52</v>
      </c>
      <c r="C82" s="65" t="s">
        <v>152</v>
      </c>
      <c r="D82" s="85" t="s">
        <v>6</v>
      </c>
      <c r="E82" s="67"/>
      <c r="F82" s="68"/>
      <c r="G82" s="68"/>
    </row>
    <row r="83" spans="1:7" s="69" customFormat="1" ht="49.8" customHeight="1">
      <c r="A83" s="78" t="s">
        <v>16</v>
      </c>
      <c r="B83" s="79" t="s">
        <v>54</v>
      </c>
      <c r="C83" s="65" t="s">
        <v>302</v>
      </c>
      <c r="D83" s="85" t="s">
        <v>5</v>
      </c>
      <c r="E83" s="67"/>
      <c r="F83" s="68"/>
      <c r="G83" s="68"/>
    </row>
    <row r="84" spans="1:7" ht="64.8" customHeight="1">
      <c r="A84" s="88" t="s">
        <v>55</v>
      </c>
      <c r="B84" s="89" t="s">
        <v>42</v>
      </c>
      <c r="C84" s="65" t="s">
        <v>153</v>
      </c>
      <c r="D84" s="85" t="s">
        <v>5</v>
      </c>
      <c r="E84" s="67"/>
      <c r="F84" s="68"/>
      <c r="G84" s="68"/>
    </row>
    <row r="85" spans="1:7" ht="63.6" customHeight="1">
      <c r="A85" s="88" t="s">
        <v>55</v>
      </c>
      <c r="B85" s="89" t="s">
        <v>43</v>
      </c>
      <c r="C85" s="65" t="s">
        <v>303</v>
      </c>
      <c r="D85" s="85" t="s">
        <v>5</v>
      </c>
      <c r="E85" s="67"/>
      <c r="F85" s="68"/>
      <c r="G85" s="68"/>
    </row>
    <row r="86" spans="1:7" s="69" customFormat="1" ht="13.95" customHeight="1">
      <c r="A86" s="56"/>
      <c r="B86" s="57" t="s">
        <v>56</v>
      </c>
      <c r="C86" s="84"/>
      <c r="D86" s="85"/>
      <c r="E86" s="67"/>
      <c r="F86" s="67"/>
      <c r="G86" s="68"/>
    </row>
    <row r="87" spans="1:7">
      <c r="A87" s="56"/>
      <c r="B87" s="57" t="s">
        <v>57</v>
      </c>
      <c r="C87" s="84"/>
      <c r="D87" s="85"/>
      <c r="E87" s="67"/>
      <c r="F87" s="67"/>
      <c r="G87" s="68"/>
    </row>
    <row r="88" spans="1:7" s="69" customFormat="1" ht="100.95" customHeight="1">
      <c r="A88" s="75" t="s">
        <v>16</v>
      </c>
      <c r="B88" s="76" t="s">
        <v>58</v>
      </c>
      <c r="C88" s="65" t="s">
        <v>304</v>
      </c>
      <c r="D88" s="85" t="s">
        <v>5</v>
      </c>
      <c r="E88" s="67"/>
      <c r="F88" s="68"/>
      <c r="G88" s="68"/>
    </row>
    <row r="89" spans="1:7" ht="37.200000000000003" customHeight="1">
      <c r="A89" s="75" t="s">
        <v>17</v>
      </c>
      <c r="B89" s="76" t="s">
        <v>99</v>
      </c>
      <c r="C89" s="65" t="s">
        <v>179</v>
      </c>
      <c r="D89" s="85" t="s">
        <v>6</v>
      </c>
      <c r="E89" s="67"/>
      <c r="F89" s="68"/>
      <c r="G89" s="68"/>
    </row>
    <row r="90" spans="1:7" ht="37.799999999999997" customHeight="1">
      <c r="A90" s="75" t="s">
        <v>16</v>
      </c>
      <c r="B90" s="76" t="s">
        <v>100</v>
      </c>
      <c r="C90" s="65" t="s">
        <v>154</v>
      </c>
      <c r="D90" s="85" t="s">
        <v>5</v>
      </c>
      <c r="E90" s="67"/>
      <c r="F90" s="68"/>
      <c r="G90" s="68"/>
    </row>
    <row r="91" spans="1:7" ht="72">
      <c r="A91" s="75" t="s">
        <v>17</v>
      </c>
      <c r="B91" s="76" t="s">
        <v>98</v>
      </c>
      <c r="C91" s="65" t="s">
        <v>155</v>
      </c>
      <c r="D91" s="85" t="s">
        <v>6</v>
      </c>
      <c r="E91" s="67"/>
      <c r="F91" s="68"/>
      <c r="G91" s="68"/>
    </row>
    <row r="92" spans="1:7" s="69" customFormat="1" ht="13.95" customHeight="1">
      <c r="A92" s="56"/>
      <c r="B92" s="57" t="s">
        <v>305</v>
      </c>
      <c r="C92" s="84"/>
      <c r="D92" s="85"/>
      <c r="E92" s="67"/>
      <c r="F92" s="67"/>
      <c r="G92" s="68"/>
    </row>
    <row r="93" spans="1:7" ht="118.2" customHeight="1">
      <c r="A93" s="78" t="s">
        <v>16</v>
      </c>
      <c r="B93" s="79" t="s">
        <v>60</v>
      </c>
      <c r="C93" s="65" t="s">
        <v>306</v>
      </c>
      <c r="D93" s="85" t="s">
        <v>5</v>
      </c>
      <c r="E93" s="67"/>
      <c r="F93" s="68"/>
      <c r="G93" s="68"/>
    </row>
    <row r="94" spans="1:7" s="69" customFormat="1" ht="58.2" customHeight="1">
      <c r="A94" s="78" t="s">
        <v>16</v>
      </c>
      <c r="B94" s="79" t="s">
        <v>61</v>
      </c>
      <c r="C94" s="65" t="s">
        <v>307</v>
      </c>
      <c r="D94" s="85" t="s">
        <v>6</v>
      </c>
      <c r="E94" s="67"/>
      <c r="F94" s="68"/>
      <c r="G94" s="68"/>
    </row>
    <row r="95" spans="1:7" ht="48">
      <c r="A95" s="78" t="s">
        <v>16</v>
      </c>
      <c r="B95" s="79" t="s">
        <v>62</v>
      </c>
      <c r="C95" s="65" t="s">
        <v>156</v>
      </c>
      <c r="D95" s="85" t="s">
        <v>6</v>
      </c>
      <c r="E95" s="67"/>
      <c r="F95" s="68"/>
      <c r="G95" s="68"/>
    </row>
    <row r="96" spans="1:7" ht="13.95" customHeight="1">
      <c r="A96" s="56"/>
      <c r="B96" s="57" t="s">
        <v>63</v>
      </c>
      <c r="C96" s="84"/>
      <c r="D96" s="85"/>
      <c r="E96" s="67"/>
      <c r="F96" s="67"/>
      <c r="G96" s="68"/>
    </row>
    <row r="97" spans="1:7" s="69" customFormat="1" ht="87.6" customHeight="1">
      <c r="A97" s="78" t="s">
        <v>16</v>
      </c>
      <c r="B97" s="79" t="s">
        <v>64</v>
      </c>
      <c r="C97" s="65" t="s">
        <v>157</v>
      </c>
      <c r="D97" s="85" t="s">
        <v>5</v>
      </c>
      <c r="E97" s="67"/>
      <c r="F97" s="68"/>
      <c r="G97" s="68"/>
    </row>
    <row r="98" spans="1:7" ht="60">
      <c r="A98" s="78" t="s">
        <v>16</v>
      </c>
      <c r="B98" s="79" t="s">
        <v>65</v>
      </c>
      <c r="C98" s="65" t="s">
        <v>180</v>
      </c>
      <c r="D98" s="85" t="s">
        <v>5</v>
      </c>
      <c r="E98" s="67"/>
      <c r="F98" s="68"/>
      <c r="G98" s="68"/>
    </row>
    <row r="99" spans="1:7" s="69" customFormat="1" ht="60" customHeight="1">
      <c r="A99" s="78" t="s">
        <v>16</v>
      </c>
      <c r="B99" s="79" t="s">
        <v>66</v>
      </c>
      <c r="C99" s="65" t="s">
        <v>181</v>
      </c>
      <c r="D99" s="85" t="s">
        <v>5</v>
      </c>
      <c r="E99" s="67"/>
      <c r="F99" s="68"/>
      <c r="G99" s="68"/>
    </row>
    <row r="100" spans="1:7" s="69" customFormat="1" ht="48">
      <c r="A100" s="78" t="s">
        <v>16</v>
      </c>
      <c r="B100" s="79" t="s">
        <v>67</v>
      </c>
      <c r="C100" s="65" t="s">
        <v>172</v>
      </c>
      <c r="D100" s="85" t="s">
        <v>6</v>
      </c>
      <c r="E100" s="67"/>
      <c r="F100" s="68"/>
      <c r="G100" s="68"/>
    </row>
    <row r="101" spans="1:7" ht="73.2" customHeight="1">
      <c r="A101" s="78" t="s">
        <v>16</v>
      </c>
      <c r="B101" s="79" t="s">
        <v>68</v>
      </c>
      <c r="C101" s="65" t="s">
        <v>308</v>
      </c>
      <c r="D101" s="85" t="s">
        <v>6</v>
      </c>
      <c r="E101" s="67"/>
      <c r="F101" s="68"/>
      <c r="G101" s="68"/>
    </row>
    <row r="102" spans="1:7" ht="72">
      <c r="A102" s="78" t="s">
        <v>16</v>
      </c>
      <c r="B102" s="79" t="s">
        <v>69</v>
      </c>
      <c r="C102" s="65" t="s">
        <v>158</v>
      </c>
      <c r="D102" s="85" t="s">
        <v>5</v>
      </c>
      <c r="E102" s="67"/>
      <c r="F102" s="68"/>
      <c r="G102" s="68"/>
    </row>
    <row r="103" spans="1:7" ht="13.95" customHeight="1">
      <c r="A103" s="56"/>
      <c r="B103" s="57" t="s">
        <v>143</v>
      </c>
      <c r="C103" s="84"/>
      <c r="D103" s="85"/>
      <c r="E103" s="67"/>
      <c r="F103" s="68"/>
      <c r="G103" s="68"/>
    </row>
    <row r="104" spans="1:7" s="69" customFormat="1" ht="61.2" customHeight="1">
      <c r="A104" s="63" t="s">
        <v>7</v>
      </c>
      <c r="B104" s="64" t="s">
        <v>70</v>
      </c>
      <c r="C104" s="65" t="s">
        <v>309</v>
      </c>
      <c r="D104" s="85" t="s">
        <v>5</v>
      </c>
      <c r="E104" s="67"/>
      <c r="F104" s="68"/>
      <c r="G104" s="68"/>
    </row>
    <row r="105" spans="1:7" s="69" customFormat="1" ht="41.4" customHeight="1">
      <c r="A105" s="63" t="s">
        <v>7</v>
      </c>
      <c r="B105" s="64" t="s">
        <v>71</v>
      </c>
      <c r="C105" s="65" t="s">
        <v>159</v>
      </c>
      <c r="D105" s="85" t="s">
        <v>6</v>
      </c>
      <c r="E105" s="67"/>
      <c r="F105" s="68"/>
      <c r="G105" s="68"/>
    </row>
    <row r="106" spans="1:7" ht="40.799999999999997">
      <c r="A106" s="73" t="s">
        <v>7</v>
      </c>
      <c r="B106" s="64" t="s">
        <v>167</v>
      </c>
      <c r="C106" s="65" t="s">
        <v>383</v>
      </c>
      <c r="D106" s="98" t="s">
        <v>53</v>
      </c>
      <c r="E106" s="67"/>
      <c r="F106" s="68"/>
      <c r="G106" s="68"/>
    </row>
    <row r="107" spans="1:7">
      <c r="A107" s="99"/>
      <c r="B107" s="100" t="s">
        <v>72</v>
      </c>
      <c r="C107" s="101"/>
      <c r="D107" s="85"/>
      <c r="E107" s="67"/>
      <c r="F107" s="68"/>
      <c r="G107" s="68"/>
    </row>
    <row r="108" spans="1:7" ht="60">
      <c r="A108" s="63" t="s">
        <v>7</v>
      </c>
      <c r="B108" s="64" t="s">
        <v>73</v>
      </c>
      <c r="C108" s="102" t="s">
        <v>310</v>
      </c>
      <c r="D108" s="103" t="s">
        <v>6</v>
      </c>
      <c r="E108" s="67"/>
      <c r="F108" s="68"/>
      <c r="G108" s="68"/>
    </row>
    <row r="109" spans="1:7" ht="48">
      <c r="A109" s="63" t="s">
        <v>4</v>
      </c>
      <c r="B109" s="64" t="s">
        <v>74</v>
      </c>
      <c r="C109" s="65" t="s">
        <v>311</v>
      </c>
      <c r="D109" s="103" t="s">
        <v>6</v>
      </c>
      <c r="E109" s="67"/>
      <c r="F109" s="68"/>
      <c r="G109" s="68"/>
    </row>
    <row r="110" spans="1:7" s="69" customFormat="1" ht="50.4" customHeight="1">
      <c r="A110" s="63" t="s">
        <v>4</v>
      </c>
      <c r="B110" s="74" t="s">
        <v>75</v>
      </c>
      <c r="C110" s="65" t="s">
        <v>312</v>
      </c>
      <c r="D110" s="103" t="s">
        <v>5</v>
      </c>
      <c r="E110" s="67"/>
      <c r="F110" s="68"/>
      <c r="G110" s="68"/>
    </row>
    <row r="111" spans="1:7" s="69" customFormat="1" ht="60">
      <c r="A111" s="63" t="s">
        <v>7</v>
      </c>
      <c r="B111" s="64" t="s">
        <v>76</v>
      </c>
      <c r="C111" s="65" t="s">
        <v>173</v>
      </c>
      <c r="D111" s="103" t="s">
        <v>6</v>
      </c>
      <c r="E111" s="67"/>
      <c r="F111" s="68"/>
      <c r="G111" s="68"/>
    </row>
    <row r="112" spans="1:7" s="69" customFormat="1" ht="48">
      <c r="A112" s="63" t="s">
        <v>7</v>
      </c>
      <c r="B112" s="64" t="s">
        <v>77</v>
      </c>
      <c r="C112" s="65" t="s">
        <v>160</v>
      </c>
      <c r="D112" s="103" t="s">
        <v>8</v>
      </c>
      <c r="E112" s="67"/>
      <c r="F112" s="68"/>
      <c r="G112" s="68"/>
    </row>
    <row r="113" spans="1:7" ht="13.95" customHeight="1">
      <c r="A113" s="56"/>
      <c r="B113" s="57" t="s">
        <v>78</v>
      </c>
      <c r="C113" s="84"/>
      <c r="D113" s="85"/>
      <c r="E113" s="67"/>
      <c r="F113" s="68"/>
      <c r="G113" s="68"/>
    </row>
    <row r="114" spans="1:7">
      <c r="A114" s="56"/>
      <c r="B114" s="57" t="s">
        <v>79</v>
      </c>
      <c r="C114" s="84"/>
      <c r="D114" s="85"/>
      <c r="E114" s="67"/>
      <c r="F114" s="68"/>
      <c r="G114" s="68"/>
    </row>
    <row r="115" spans="1:7" ht="87.6" customHeight="1">
      <c r="A115" s="73" t="s">
        <v>4</v>
      </c>
      <c r="B115" s="74" t="s">
        <v>80</v>
      </c>
      <c r="C115" s="65" t="s">
        <v>313</v>
      </c>
      <c r="D115" s="85" t="s">
        <v>5</v>
      </c>
      <c r="E115" s="67"/>
      <c r="F115" s="68"/>
      <c r="G115" s="68"/>
    </row>
    <row r="116" spans="1:7" s="69" customFormat="1" ht="55.2" customHeight="1">
      <c r="A116" s="73" t="s">
        <v>4</v>
      </c>
      <c r="B116" s="74" t="s">
        <v>81</v>
      </c>
      <c r="C116" s="65" t="s">
        <v>206</v>
      </c>
      <c r="D116" s="85" t="s">
        <v>5</v>
      </c>
      <c r="E116" s="67"/>
      <c r="F116" s="68"/>
      <c r="G116" s="68"/>
    </row>
    <row r="117" spans="1:7" ht="60">
      <c r="A117" s="75" t="s">
        <v>17</v>
      </c>
      <c r="B117" s="79" t="s">
        <v>80</v>
      </c>
      <c r="C117" s="65" t="s">
        <v>314</v>
      </c>
      <c r="D117" s="85" t="s">
        <v>6</v>
      </c>
      <c r="E117" s="67"/>
      <c r="F117" s="68"/>
      <c r="G117" s="68"/>
    </row>
    <row r="118" spans="1:7" ht="39.6" customHeight="1">
      <c r="A118" s="75" t="s">
        <v>16</v>
      </c>
      <c r="B118" s="79" t="s">
        <v>139</v>
      </c>
      <c r="C118" s="65" t="s">
        <v>315</v>
      </c>
      <c r="D118" s="85" t="s">
        <v>5</v>
      </c>
      <c r="E118" s="67"/>
      <c r="F118" s="68"/>
      <c r="G118" s="68"/>
    </row>
    <row r="119" spans="1:7" ht="49.2" customHeight="1">
      <c r="A119" s="75" t="s">
        <v>17</v>
      </c>
      <c r="B119" s="79" t="s">
        <v>138</v>
      </c>
      <c r="C119" s="65" t="s">
        <v>316</v>
      </c>
      <c r="D119" s="85" t="s">
        <v>5</v>
      </c>
      <c r="E119" s="67"/>
      <c r="F119" s="68"/>
      <c r="G119" s="68"/>
    </row>
    <row r="120" spans="1:7" ht="60">
      <c r="A120" s="80" t="s">
        <v>24</v>
      </c>
      <c r="B120" s="81" t="s">
        <v>80</v>
      </c>
      <c r="C120" s="65" t="s">
        <v>317</v>
      </c>
      <c r="D120" s="104">
        <v>4</v>
      </c>
      <c r="E120" s="67"/>
      <c r="F120" s="68"/>
      <c r="G120" s="68"/>
    </row>
    <row r="121" spans="1:7" s="69" customFormat="1" ht="63" customHeight="1">
      <c r="A121" s="105" t="s">
        <v>55</v>
      </c>
      <c r="B121" s="89" t="s">
        <v>80</v>
      </c>
      <c r="C121" s="65" t="s">
        <v>182</v>
      </c>
      <c r="D121" s="85" t="s">
        <v>5</v>
      </c>
      <c r="E121" s="67"/>
      <c r="F121" s="68"/>
      <c r="G121" s="68"/>
    </row>
    <row r="122" spans="1:7" s="69" customFormat="1" ht="13.95" customHeight="1">
      <c r="A122" s="56"/>
      <c r="B122" s="57" t="s">
        <v>82</v>
      </c>
      <c r="C122" s="84"/>
      <c r="D122" s="85"/>
      <c r="E122" s="67"/>
      <c r="F122" s="68"/>
      <c r="G122" s="68"/>
    </row>
    <row r="123" spans="1:7" ht="48">
      <c r="A123" s="75" t="s">
        <v>17</v>
      </c>
      <c r="B123" s="79" t="s">
        <v>83</v>
      </c>
      <c r="C123" s="65" t="s">
        <v>318</v>
      </c>
      <c r="D123" s="85" t="s">
        <v>6</v>
      </c>
      <c r="E123" s="67"/>
      <c r="F123" s="68"/>
      <c r="G123" s="68"/>
    </row>
    <row r="124" spans="1:7" ht="79.95" customHeight="1">
      <c r="A124" s="75" t="s">
        <v>16</v>
      </c>
      <c r="B124" s="76" t="s">
        <v>84</v>
      </c>
      <c r="C124" s="65" t="s">
        <v>319</v>
      </c>
      <c r="D124" s="85" t="s">
        <v>5</v>
      </c>
      <c r="E124" s="67"/>
      <c r="F124" s="68"/>
      <c r="G124" s="68"/>
    </row>
    <row r="125" spans="1:7" ht="36">
      <c r="A125" s="75" t="s">
        <v>16</v>
      </c>
      <c r="B125" s="76" t="s">
        <v>85</v>
      </c>
      <c r="C125" s="65" t="s">
        <v>161</v>
      </c>
      <c r="D125" s="85" t="s">
        <v>5</v>
      </c>
      <c r="E125" s="67"/>
      <c r="F125" s="68"/>
      <c r="G125" s="68"/>
    </row>
    <row r="126" spans="1:7" ht="70.8" customHeight="1">
      <c r="A126" s="75" t="s">
        <v>17</v>
      </c>
      <c r="B126" s="76" t="s">
        <v>86</v>
      </c>
      <c r="C126" s="65" t="s">
        <v>162</v>
      </c>
      <c r="D126" s="85" t="s">
        <v>5</v>
      </c>
      <c r="E126" s="67"/>
      <c r="F126" s="68"/>
      <c r="G126" s="68"/>
    </row>
    <row r="127" spans="1:7" ht="52.2" customHeight="1">
      <c r="A127" s="75" t="s">
        <v>17</v>
      </c>
      <c r="B127" s="76" t="s">
        <v>203</v>
      </c>
      <c r="C127" s="65" t="s">
        <v>205</v>
      </c>
      <c r="D127" s="85" t="s">
        <v>6</v>
      </c>
      <c r="E127" s="67"/>
      <c r="F127" s="68"/>
      <c r="G127" s="68"/>
    </row>
    <row r="128" spans="1:7" ht="13.95" customHeight="1">
      <c r="A128" s="56"/>
      <c r="B128" s="57" t="s">
        <v>87</v>
      </c>
      <c r="C128" s="84"/>
      <c r="D128" s="85"/>
      <c r="E128" s="67"/>
      <c r="F128" s="68"/>
      <c r="G128" s="68"/>
    </row>
    <row r="129" spans="1:7" ht="36">
      <c r="A129" s="75" t="s">
        <v>16</v>
      </c>
      <c r="B129" s="76" t="s">
        <v>88</v>
      </c>
      <c r="C129" s="65" t="s">
        <v>174</v>
      </c>
      <c r="D129" s="85" t="s">
        <v>6</v>
      </c>
      <c r="E129" s="67"/>
      <c r="F129" s="68"/>
      <c r="G129" s="68"/>
    </row>
    <row r="130" spans="1:7" ht="48">
      <c r="A130" s="75" t="s">
        <v>16</v>
      </c>
      <c r="B130" s="76" t="s">
        <v>89</v>
      </c>
      <c r="C130" s="65" t="s">
        <v>320</v>
      </c>
      <c r="D130" s="85" t="s">
        <v>6</v>
      </c>
      <c r="E130" s="67"/>
      <c r="F130" s="68"/>
      <c r="G130" s="68"/>
    </row>
    <row r="131" spans="1:7" s="69" customFormat="1" ht="99.6" customHeight="1">
      <c r="A131" s="75" t="s">
        <v>16</v>
      </c>
      <c r="B131" s="76" t="s">
        <v>90</v>
      </c>
      <c r="C131" s="65" t="s">
        <v>321</v>
      </c>
      <c r="D131" s="85" t="s">
        <v>6</v>
      </c>
      <c r="E131" s="67"/>
      <c r="F131" s="68"/>
      <c r="G131" s="68"/>
    </row>
    <row r="132" spans="1:7" ht="89.4" customHeight="1">
      <c r="A132" s="75" t="s">
        <v>16</v>
      </c>
      <c r="B132" s="76" t="s">
        <v>91</v>
      </c>
      <c r="C132" s="65" t="s">
        <v>322</v>
      </c>
      <c r="D132" s="85" t="s">
        <v>6</v>
      </c>
      <c r="E132" s="67"/>
      <c r="F132" s="68"/>
      <c r="G132" s="68"/>
    </row>
    <row r="133" spans="1:7" s="69" customFormat="1" ht="90" customHeight="1">
      <c r="A133" s="75" t="s">
        <v>16</v>
      </c>
      <c r="B133" s="76" t="s">
        <v>92</v>
      </c>
      <c r="C133" s="65" t="s">
        <v>323</v>
      </c>
      <c r="D133" s="85" t="s">
        <v>6</v>
      </c>
      <c r="E133" s="67"/>
      <c r="F133" s="68"/>
      <c r="G133" s="68"/>
    </row>
    <row r="134" spans="1:7" ht="36">
      <c r="A134" s="75" t="s">
        <v>16</v>
      </c>
      <c r="B134" s="76" t="s">
        <v>93</v>
      </c>
      <c r="C134" s="65" t="s">
        <v>210</v>
      </c>
      <c r="D134" s="85" t="s">
        <v>5</v>
      </c>
      <c r="E134" s="67"/>
      <c r="F134" s="68"/>
      <c r="G134" s="68"/>
    </row>
    <row r="135" spans="1:7" s="69" customFormat="1" ht="45" customHeight="1">
      <c r="A135" s="75" t="s">
        <v>16</v>
      </c>
      <c r="B135" s="76" t="s">
        <v>94</v>
      </c>
      <c r="C135" s="65" t="s">
        <v>163</v>
      </c>
      <c r="D135" s="85" t="s">
        <v>6</v>
      </c>
      <c r="E135" s="67"/>
      <c r="F135" s="68"/>
      <c r="G135" s="68"/>
    </row>
    <row r="136" spans="1:7" s="69" customFormat="1" ht="90.6" customHeight="1">
      <c r="A136" s="75" t="s">
        <v>17</v>
      </c>
      <c r="B136" s="76" t="s">
        <v>95</v>
      </c>
      <c r="C136" s="65" t="s">
        <v>164</v>
      </c>
      <c r="D136" s="85" t="s">
        <v>5</v>
      </c>
      <c r="E136" s="67"/>
      <c r="F136" s="68"/>
      <c r="G136" s="68"/>
    </row>
    <row r="137" spans="1:7" s="69" customFormat="1" ht="46.95" customHeight="1">
      <c r="A137" s="105" t="s">
        <v>55</v>
      </c>
      <c r="B137" s="89" t="s">
        <v>88</v>
      </c>
      <c r="C137" s="65" t="s">
        <v>324</v>
      </c>
      <c r="D137" s="85" t="s">
        <v>6</v>
      </c>
      <c r="E137" s="67"/>
      <c r="F137" s="68"/>
      <c r="G137" s="68"/>
    </row>
    <row r="138" spans="1:7" s="69" customFormat="1" ht="13.95" customHeight="1">
      <c r="A138" s="56"/>
      <c r="B138" s="57" t="s">
        <v>325</v>
      </c>
      <c r="C138" s="84"/>
      <c r="D138" s="85"/>
      <c r="E138" s="67"/>
      <c r="F138" s="68"/>
      <c r="G138" s="68"/>
    </row>
    <row r="139" spans="1:7" ht="42" customHeight="1">
      <c r="A139" s="88" t="s">
        <v>55</v>
      </c>
      <c r="B139" s="88" t="s">
        <v>326</v>
      </c>
      <c r="C139" s="65" t="s">
        <v>327</v>
      </c>
      <c r="D139" s="85" t="s">
        <v>6</v>
      </c>
      <c r="E139" s="67"/>
      <c r="F139" s="68"/>
      <c r="G139" s="68"/>
    </row>
    <row r="140" spans="1:7" s="69" customFormat="1" ht="27.6" customHeight="1">
      <c r="A140" s="88" t="s">
        <v>55</v>
      </c>
      <c r="B140" s="88" t="s">
        <v>328</v>
      </c>
      <c r="C140" s="65" t="s">
        <v>329</v>
      </c>
      <c r="D140" s="85" t="s">
        <v>6</v>
      </c>
      <c r="E140" s="67"/>
      <c r="F140" s="68"/>
      <c r="G140" s="68"/>
    </row>
    <row r="141" spans="1:7" s="69" customFormat="1" ht="38.4" customHeight="1">
      <c r="A141" s="88" t="s">
        <v>55</v>
      </c>
      <c r="B141" s="88" t="s">
        <v>330</v>
      </c>
      <c r="C141" s="65" t="s">
        <v>331</v>
      </c>
      <c r="D141" s="85" t="s">
        <v>5</v>
      </c>
      <c r="E141" s="67"/>
      <c r="F141" s="68"/>
      <c r="G141" s="68"/>
    </row>
    <row r="142" spans="1:7" ht="32.4" customHeight="1">
      <c r="A142" s="88" t="s">
        <v>55</v>
      </c>
      <c r="B142" s="88" t="s">
        <v>332</v>
      </c>
      <c r="C142" s="65" t="s">
        <v>333</v>
      </c>
      <c r="D142" s="85" t="s">
        <v>6</v>
      </c>
      <c r="E142" s="67"/>
      <c r="F142" s="68"/>
      <c r="G142" s="68"/>
    </row>
    <row r="143" spans="1:7" s="69" customFormat="1" ht="27.6" customHeight="1">
      <c r="A143" s="88" t="s">
        <v>55</v>
      </c>
      <c r="B143" s="88" t="s">
        <v>334</v>
      </c>
      <c r="C143" s="65" t="s">
        <v>335</v>
      </c>
      <c r="D143" s="85" t="s">
        <v>6</v>
      </c>
      <c r="E143" s="67"/>
      <c r="F143" s="68"/>
      <c r="G143" s="68"/>
    </row>
    <row r="144" spans="1:7" s="69" customFormat="1" ht="27.6" customHeight="1">
      <c r="A144" s="88" t="s">
        <v>55</v>
      </c>
      <c r="B144" s="88" t="s">
        <v>336</v>
      </c>
      <c r="C144" s="65" t="s">
        <v>337</v>
      </c>
      <c r="D144" s="85" t="s">
        <v>6</v>
      </c>
      <c r="E144" s="67"/>
      <c r="F144" s="68"/>
      <c r="G144" s="68"/>
    </row>
    <row r="145" spans="1:7" s="69" customFormat="1" ht="13.95" customHeight="1">
      <c r="A145" s="56"/>
      <c r="B145" s="57" t="s">
        <v>338</v>
      </c>
      <c r="C145" s="84"/>
      <c r="D145" s="85"/>
      <c r="E145" s="67"/>
      <c r="F145" s="68"/>
      <c r="G145" s="68"/>
    </row>
    <row r="146" spans="1:7">
      <c r="A146" s="88" t="s">
        <v>55</v>
      </c>
      <c r="B146" s="88" t="s">
        <v>339</v>
      </c>
      <c r="C146" s="65" t="s">
        <v>340</v>
      </c>
      <c r="D146" s="85" t="s">
        <v>6</v>
      </c>
      <c r="E146" s="67"/>
      <c r="F146" s="68"/>
      <c r="G146" s="68"/>
    </row>
    <row r="147" spans="1:7" ht="37.200000000000003" customHeight="1">
      <c r="A147" s="88" t="s">
        <v>55</v>
      </c>
      <c r="B147" s="88" t="s">
        <v>341</v>
      </c>
      <c r="C147" s="65" t="s">
        <v>342</v>
      </c>
      <c r="D147" s="85" t="s">
        <v>6</v>
      </c>
      <c r="E147" s="67"/>
      <c r="F147" s="68"/>
      <c r="G147" s="68"/>
    </row>
    <row r="148" spans="1:7" ht="27.6" customHeight="1">
      <c r="A148" s="88" t="s">
        <v>55</v>
      </c>
      <c r="B148" s="88" t="s">
        <v>343</v>
      </c>
      <c r="C148" s="65" t="s">
        <v>344</v>
      </c>
      <c r="D148" s="85" t="s">
        <v>6</v>
      </c>
      <c r="E148" s="67"/>
      <c r="F148" s="68"/>
      <c r="G148" s="68"/>
    </row>
    <row r="149" spans="1:7" ht="27.6" customHeight="1">
      <c r="A149" s="88" t="s">
        <v>55</v>
      </c>
      <c r="B149" s="88" t="s">
        <v>345</v>
      </c>
      <c r="C149" s="65" t="s">
        <v>346</v>
      </c>
      <c r="D149" s="85" t="s">
        <v>6</v>
      </c>
      <c r="E149" s="67"/>
      <c r="F149" s="68"/>
      <c r="G149" s="68"/>
    </row>
    <row r="150" spans="1:7" ht="27.6" customHeight="1">
      <c r="A150" s="88" t="s">
        <v>55</v>
      </c>
      <c r="B150" s="88" t="s">
        <v>347</v>
      </c>
      <c r="C150" s="65" t="s">
        <v>348</v>
      </c>
      <c r="D150" s="85" t="s">
        <v>5</v>
      </c>
      <c r="E150" s="67"/>
      <c r="F150" s="68"/>
      <c r="G150" s="68"/>
    </row>
    <row r="151" spans="1:7" ht="27.6" customHeight="1">
      <c r="A151" s="88" t="s">
        <v>55</v>
      </c>
      <c r="B151" s="88" t="s">
        <v>349</v>
      </c>
      <c r="C151" s="65" t="s">
        <v>350</v>
      </c>
      <c r="D151" s="85" t="s">
        <v>6</v>
      </c>
      <c r="E151" s="67"/>
      <c r="F151" s="68"/>
      <c r="G151" s="68"/>
    </row>
    <row r="152" spans="1:7">
      <c r="A152" s="56"/>
      <c r="B152" s="57" t="s">
        <v>351</v>
      </c>
      <c r="C152" s="84"/>
      <c r="D152" s="85"/>
      <c r="E152" s="67"/>
      <c r="F152" s="68"/>
      <c r="G152" s="68"/>
    </row>
    <row r="153" spans="1:7" ht="120">
      <c r="A153" s="63" t="s">
        <v>4</v>
      </c>
      <c r="B153" s="64">
        <v>6.1</v>
      </c>
      <c r="C153" s="65" t="s">
        <v>352</v>
      </c>
      <c r="D153" s="85" t="s">
        <v>5</v>
      </c>
      <c r="E153" s="67"/>
      <c r="F153" s="68"/>
      <c r="G153" s="68"/>
    </row>
    <row r="154" spans="1:7" ht="36">
      <c r="A154" s="63" t="s">
        <v>7</v>
      </c>
      <c r="B154" s="64">
        <v>6.2</v>
      </c>
      <c r="C154" s="65" t="s">
        <v>353</v>
      </c>
      <c r="D154" s="85" t="s">
        <v>6</v>
      </c>
      <c r="E154" s="67"/>
      <c r="F154" s="68"/>
      <c r="G154" s="68"/>
    </row>
    <row r="155" spans="1:7" ht="36">
      <c r="A155" s="63" t="s">
        <v>7</v>
      </c>
      <c r="B155" s="64">
        <v>6.3</v>
      </c>
      <c r="C155" s="65" t="s">
        <v>354</v>
      </c>
      <c r="D155" s="85" t="s">
        <v>6</v>
      </c>
      <c r="E155" s="67"/>
      <c r="F155" s="68"/>
      <c r="G155" s="68"/>
    </row>
    <row r="156" spans="1:7" ht="99" customHeight="1">
      <c r="A156" s="73" t="s">
        <v>7</v>
      </c>
      <c r="B156" s="64">
        <v>6.4</v>
      </c>
      <c r="C156" s="65" t="s">
        <v>355</v>
      </c>
      <c r="D156" s="85" t="s">
        <v>6</v>
      </c>
      <c r="E156" s="67"/>
      <c r="F156" s="68"/>
      <c r="G156" s="68"/>
    </row>
    <row r="157" spans="1:7" ht="48">
      <c r="A157" s="73" t="s">
        <v>7</v>
      </c>
      <c r="B157" s="64">
        <v>6.5</v>
      </c>
      <c r="C157" s="65" t="s">
        <v>175</v>
      </c>
      <c r="D157" s="85" t="s">
        <v>8</v>
      </c>
      <c r="E157" s="67"/>
      <c r="F157" s="68"/>
      <c r="G157" s="68"/>
    </row>
    <row r="158" spans="1:7" ht="60">
      <c r="A158" s="73" t="s">
        <v>7</v>
      </c>
      <c r="B158" s="64">
        <v>6.6</v>
      </c>
      <c r="C158" s="65" t="s">
        <v>356</v>
      </c>
      <c r="D158" s="85" t="s">
        <v>6</v>
      </c>
      <c r="E158" s="67"/>
      <c r="F158" s="68"/>
      <c r="G158" s="68"/>
    </row>
    <row r="159" spans="1:7" ht="48">
      <c r="A159" s="73" t="s">
        <v>7</v>
      </c>
      <c r="B159" s="64">
        <v>6.7</v>
      </c>
      <c r="C159" s="65" t="s">
        <v>357</v>
      </c>
      <c r="D159" s="85" t="s">
        <v>6</v>
      </c>
      <c r="E159" s="67"/>
      <c r="F159" s="68"/>
      <c r="G159" s="68"/>
    </row>
    <row r="160" spans="1:7" ht="84">
      <c r="A160" s="73" t="s">
        <v>7</v>
      </c>
      <c r="B160" s="64">
        <v>6.8</v>
      </c>
      <c r="C160" s="65" t="s">
        <v>358</v>
      </c>
      <c r="D160" s="85" t="s">
        <v>5</v>
      </c>
      <c r="E160" s="67"/>
      <c r="F160" s="68"/>
      <c r="G160" s="68"/>
    </row>
    <row r="161" spans="1:7" ht="48">
      <c r="A161" s="73" t="s">
        <v>7</v>
      </c>
      <c r="B161" s="64">
        <v>6.9</v>
      </c>
      <c r="C161" s="65" t="s">
        <v>359</v>
      </c>
      <c r="D161" s="85" t="s">
        <v>6</v>
      </c>
      <c r="E161" s="67"/>
      <c r="F161" s="68"/>
      <c r="G161" s="68"/>
    </row>
    <row r="162" spans="1:7" ht="48">
      <c r="A162" s="73" t="s">
        <v>7</v>
      </c>
      <c r="B162" s="64" t="s">
        <v>186</v>
      </c>
      <c r="C162" s="65" t="s">
        <v>360</v>
      </c>
      <c r="D162" s="85" t="s">
        <v>5</v>
      </c>
      <c r="E162" s="67"/>
      <c r="F162" s="68"/>
      <c r="G162" s="68"/>
    </row>
    <row r="163" spans="1:7" ht="84">
      <c r="A163" s="73" t="s">
        <v>7</v>
      </c>
      <c r="B163" s="64">
        <v>6.11</v>
      </c>
      <c r="C163" s="65" t="s">
        <v>361</v>
      </c>
      <c r="D163" s="85" t="s">
        <v>5</v>
      </c>
      <c r="E163" s="67"/>
      <c r="F163" s="68"/>
      <c r="G163" s="68"/>
    </row>
    <row r="164" spans="1:7" ht="36">
      <c r="A164" s="73" t="s">
        <v>9</v>
      </c>
      <c r="B164" s="64" t="s">
        <v>201</v>
      </c>
      <c r="C164" s="65" t="s">
        <v>165</v>
      </c>
      <c r="D164" s="85" t="s">
        <v>6</v>
      </c>
      <c r="E164" s="67"/>
      <c r="F164" s="68"/>
      <c r="G164" s="68"/>
    </row>
    <row r="165" spans="1:7" ht="36">
      <c r="A165" s="73" t="s">
        <v>4</v>
      </c>
      <c r="B165" s="64" t="s">
        <v>202</v>
      </c>
      <c r="C165" s="65" t="s">
        <v>362</v>
      </c>
      <c r="D165" s="85" t="s">
        <v>5</v>
      </c>
      <c r="E165" s="67"/>
      <c r="F165" s="68"/>
      <c r="G165" s="68"/>
    </row>
    <row r="166" spans="1:7">
      <c r="A166" s="56"/>
      <c r="B166" s="57" t="s">
        <v>363</v>
      </c>
      <c r="C166" s="84"/>
      <c r="D166" s="85" t="s">
        <v>142</v>
      </c>
      <c r="E166" s="67"/>
      <c r="F166" s="68"/>
      <c r="G166" s="106"/>
    </row>
    <row r="167" spans="1:7" ht="36">
      <c r="A167" s="73" t="s">
        <v>7</v>
      </c>
      <c r="B167" s="74">
        <v>7.1</v>
      </c>
      <c r="C167" s="65" t="s">
        <v>176</v>
      </c>
      <c r="D167" s="98" t="s">
        <v>141</v>
      </c>
      <c r="E167" s="107"/>
      <c r="F167" s="68"/>
      <c r="G167" s="108"/>
    </row>
    <row r="168" spans="1:7" ht="60">
      <c r="A168" s="73" t="s">
        <v>7</v>
      </c>
      <c r="B168" s="74">
        <v>7.2</v>
      </c>
      <c r="C168" s="65" t="s">
        <v>185</v>
      </c>
      <c r="D168" s="98" t="s">
        <v>141</v>
      </c>
      <c r="E168" s="109"/>
      <c r="F168" s="68"/>
      <c r="G168" s="110"/>
    </row>
    <row r="169" spans="1:7" ht="36">
      <c r="A169" s="73" t="s">
        <v>7</v>
      </c>
      <c r="B169" s="74">
        <v>7.3</v>
      </c>
      <c r="C169" s="65" t="s">
        <v>166</v>
      </c>
      <c r="D169" s="98" t="s">
        <v>141</v>
      </c>
      <c r="E169" s="109"/>
      <c r="F169" s="68"/>
      <c r="G169" s="68"/>
    </row>
  </sheetData>
  <phoneticPr fontId="1"/>
  <conditionalFormatting sqref="E22:E169">
    <cfRule type="cellIs" dxfId="29" priority="1" operator="equal">
      <formula>4</formula>
    </cfRule>
    <cfRule type="cellIs" dxfId="28" priority="2" operator="equal">
      <formula>3</formula>
    </cfRule>
    <cfRule type="cellIs" dxfId="27" priority="3" operator="equal">
      <formula>2</formula>
    </cfRule>
  </conditionalFormatting>
  <conditionalFormatting sqref="E1:F20 E21 E170:F1048576">
    <cfRule type="containsText" dxfId="26" priority="4" operator="containsText" text="2">
      <formula>NOT(ISERROR(SEARCH("2",E1)))</formula>
    </cfRule>
    <cfRule type="containsText" dxfId="25" priority="5" operator="containsText" text="3">
      <formula>NOT(ISERROR(SEARCH("3",E1)))</formula>
    </cfRule>
    <cfRule type="containsText" dxfId="24" priority="6" operator="containsText" text="4">
      <formula>NOT(ISERROR(SEARCH("4",E1)))</formula>
    </cfRule>
  </conditionalFormatting>
  <dataValidations disablePrompts="1" count="4">
    <dataValidation type="list" allowBlank="1" showInputMessage="1" showErrorMessage="1" error="この項目は、半角で”-”、”0”、”+”のみ入力できます。" sqref="E167:E169" xr:uid="{F66423D2-9F25-4FDF-959D-8211682829E2}">
      <formula1>"0,+"</formula1>
    </dataValidation>
    <dataValidation type="list" allowBlank="1" showInputMessage="1" showErrorMessage="1" error="この項目は、半角で、-,0,1,2のみ入力できます。" sqref="E38 E106 E29:E30 E112 E57:E58 E157" xr:uid="{ACE5A039-AA0F-4C73-BCA6-4C08715F1886}">
      <formula1>"-,0,1,2"</formula1>
    </dataValidation>
    <dataValidation type="list" allowBlank="1" showInputMessage="1" showErrorMessage="1" error="この項目は、半角で、-,0,1,2,3のみ入力できます。" sqref="E26:E28 E31:E32 E34:E37 E39:E41 E105 E164 E48:E49 E53:E56 E61:E62 E68:E70 E91 E82 E89 E94:E95 E108:E109 E111 E117 E123 E127 E129:E133 E135 E139:E140 E142:E144 E146:E149 E151 E154:E156 E158:E159 E161 E137 E44 E100:E101" xr:uid="{FC2DF307-7E52-437F-BA9B-8B9A22DBE09F}">
      <formula1>"-,0,1,2,3"</formula1>
    </dataValidation>
    <dataValidation type="list" allowBlank="1" showInputMessage="1" showErrorMessage="1" error="この項目は、半角で、-,0,1,2,3,4のみ入力できます。" sqref="E33 E23:E25 E50:E51 E42:E43 E63:E64 E47 E60 E83:E85 E67 E90 E72:E81 E88 E93 E104 E110 E115:E116 E118:E121 E124:E126 E134 E136 E141 E150 E153 E160 E162:E163 E165 E97:E99 E102" xr:uid="{FB2AC342-8ECE-4DB8-89E9-A99425DFFFEA}">
      <formula1>"-,0,1,2,3,4"</formula1>
    </dataValidation>
  </dataValidations>
  <pageMargins left="0.39370078740157483" right="0.39370078740157483" top="0.74803149606299213" bottom="0.39370078740157483" header="0.51181102362204722" footer="0.11811023622047245"/>
  <pageSetup paperSize="9" fitToHeight="0" orientation="landscape" r:id="rId1"/>
  <headerFooter alignWithMargins="0">
    <oddHeader>&amp;L&amp;"-,標準"&amp;10 GH農場評価規準・チェックシートVer 2.2_20240101&amp;R&amp;"-,標準"&amp;10組織＋（農場共通＋作物共通＋水田畑作＋園芸）</oddHeader>
    <oddFooter>&amp;C&amp;9&amp;P／&amp;N&amp;R&amp;9©Copyright　一般社団法人日本生産者GAP協会</oddFooter>
  </headerFooter>
  <rowBreaks count="10" manualBreakCount="10">
    <brk id="20" max="16383" man="1"/>
    <brk id="38" max="6" man="1"/>
    <brk id="47" max="6" man="1"/>
    <brk id="56" max="6" man="1"/>
    <brk id="64" max="6" man="1"/>
    <brk id="73" max="6" man="1"/>
    <brk id="81" max="6" man="1"/>
    <brk id="91" max="16383" man="1"/>
    <brk id="110" max="6" man="1"/>
    <brk id="13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0151-D2B6-4EFD-BCD6-D17F6F8AD83A}">
  <dimension ref="A1:R169"/>
  <sheetViews>
    <sheetView zoomScaleNormal="100" zoomScaleSheetLayoutView="100" zoomScalePageLayoutView="90" workbookViewId="0">
      <pane ySplit="1" topLeftCell="A2" activePane="bottomLeft" state="frozen"/>
      <selection pane="bottomLeft" activeCell="N11" sqref="N11"/>
    </sheetView>
  </sheetViews>
  <sheetFormatPr defaultColWidth="9" defaultRowHeight="12"/>
  <cols>
    <col min="1" max="1" width="4.77734375" style="111" customWidth="1"/>
    <col min="2" max="2" width="7" style="112" customWidth="1"/>
    <col min="3" max="3" width="5.77734375" style="113" customWidth="1"/>
    <col min="4" max="4" width="9.21875" style="113" bestFit="1" customWidth="1"/>
    <col min="5" max="14" width="5.77734375" style="113" customWidth="1"/>
    <col min="15" max="15" width="4.21875" style="127" customWidth="1"/>
    <col min="16" max="16" width="13.44140625" style="62" bestFit="1" customWidth="1"/>
    <col min="17" max="17" width="9.44140625" style="174" customWidth="1"/>
    <col min="18" max="18" width="9" style="155"/>
    <col min="19" max="16384" width="9" style="62"/>
  </cols>
  <sheetData>
    <row r="1" spans="1:18" s="19" customFormat="1" ht="32.4">
      <c r="A1" s="16" t="s">
        <v>0</v>
      </c>
      <c r="B1" s="16" t="s">
        <v>1</v>
      </c>
      <c r="C1" s="18" t="s">
        <v>2</v>
      </c>
      <c r="D1" s="128" t="s">
        <v>238</v>
      </c>
      <c r="E1" s="17" t="s">
        <v>239</v>
      </c>
      <c r="F1" s="17" t="s">
        <v>240</v>
      </c>
      <c r="G1" s="17" t="s">
        <v>241</v>
      </c>
      <c r="H1" s="17" t="s">
        <v>242</v>
      </c>
      <c r="I1" s="17" t="s">
        <v>243</v>
      </c>
      <c r="J1" s="17" t="s">
        <v>244</v>
      </c>
      <c r="K1" s="17" t="s">
        <v>245</v>
      </c>
      <c r="L1" s="17" t="s">
        <v>246</v>
      </c>
      <c r="M1" s="17" t="s">
        <v>247</v>
      </c>
      <c r="N1" s="17" t="s">
        <v>248</v>
      </c>
      <c r="O1" s="129" t="s">
        <v>235</v>
      </c>
      <c r="Q1" s="130" t="s">
        <v>237</v>
      </c>
      <c r="R1" s="131"/>
    </row>
    <row r="2" spans="1:18" s="25" customFormat="1" ht="18" customHeight="1">
      <c r="A2" s="132" t="s">
        <v>216</v>
      </c>
      <c r="B2" s="133"/>
      <c r="C2" s="134"/>
      <c r="D2" s="135"/>
      <c r="E2" s="136"/>
      <c r="F2" s="136"/>
      <c r="G2" s="136"/>
      <c r="H2" s="136"/>
      <c r="I2" s="136"/>
      <c r="J2" s="136"/>
      <c r="K2" s="136"/>
      <c r="L2" s="136"/>
      <c r="M2" s="136"/>
      <c r="N2" s="136"/>
      <c r="O2" s="137"/>
      <c r="Q2" s="138"/>
      <c r="R2" s="139"/>
    </row>
    <row r="3" spans="1:18" s="32" customFormat="1" ht="18" customHeight="1">
      <c r="A3" s="26"/>
      <c r="B3" s="27" t="s">
        <v>217</v>
      </c>
      <c r="C3" s="29"/>
      <c r="D3" s="140"/>
      <c r="E3" s="136"/>
      <c r="F3" s="136"/>
      <c r="G3" s="136"/>
      <c r="H3" s="136"/>
      <c r="I3" s="136"/>
      <c r="J3" s="136"/>
      <c r="K3" s="136"/>
      <c r="L3" s="136"/>
      <c r="M3" s="136"/>
      <c r="N3" s="136"/>
      <c r="O3" s="141"/>
      <c r="Q3" s="138"/>
      <c r="R3" s="142"/>
    </row>
    <row r="4" spans="1:18" s="32" customFormat="1" ht="18" customHeight="1">
      <c r="A4" s="33" t="s">
        <v>218</v>
      </c>
      <c r="B4" s="34" t="s">
        <v>18</v>
      </c>
      <c r="C4" s="119">
        <v>4</v>
      </c>
      <c r="D4" s="143" t="str">
        <f>IF(GH評価表!E4="","",GH評価表!E4)</f>
        <v/>
      </c>
      <c r="E4" s="136"/>
      <c r="F4" s="136"/>
      <c r="G4" s="136"/>
      <c r="H4" s="136"/>
      <c r="I4" s="136"/>
      <c r="J4" s="136"/>
      <c r="K4" s="136"/>
      <c r="L4" s="136"/>
      <c r="M4" s="136"/>
      <c r="N4" s="136"/>
      <c r="O4" s="144"/>
      <c r="Q4" s="145" t="str">
        <f>D4</f>
        <v/>
      </c>
      <c r="R4" s="142"/>
    </row>
    <row r="5" spans="1:18" s="32" customFormat="1" ht="18" customHeight="1">
      <c r="A5" s="33" t="s">
        <v>218</v>
      </c>
      <c r="B5" s="34" t="s">
        <v>219</v>
      </c>
      <c r="C5" s="119">
        <v>3</v>
      </c>
      <c r="D5" s="143" t="str">
        <f>IF(GH評価表!E5="","",GH評価表!E5)</f>
        <v/>
      </c>
      <c r="E5" s="136"/>
      <c r="F5" s="136"/>
      <c r="G5" s="136"/>
      <c r="H5" s="136"/>
      <c r="I5" s="136"/>
      <c r="J5" s="136"/>
      <c r="K5" s="136"/>
      <c r="L5" s="136"/>
      <c r="M5" s="136"/>
      <c r="N5" s="136"/>
      <c r="O5" s="144"/>
      <c r="Q5" s="145" t="str">
        <f t="shared" ref="Q5:Q11" si="0">D5</f>
        <v/>
      </c>
      <c r="R5" s="142"/>
    </row>
    <row r="6" spans="1:18" s="32" customFormat="1" ht="18" customHeight="1">
      <c r="A6" s="33" t="s">
        <v>218</v>
      </c>
      <c r="B6" s="34" t="s">
        <v>220</v>
      </c>
      <c r="C6" s="119">
        <v>3</v>
      </c>
      <c r="D6" s="143" t="str">
        <f>IF(GH評価表!E6="","",GH評価表!E6)</f>
        <v/>
      </c>
      <c r="E6" s="136"/>
      <c r="F6" s="136"/>
      <c r="G6" s="136"/>
      <c r="H6" s="136"/>
      <c r="I6" s="136"/>
      <c r="J6" s="136"/>
      <c r="K6" s="136"/>
      <c r="L6" s="136"/>
      <c r="M6" s="136"/>
      <c r="N6" s="136"/>
      <c r="O6" s="144"/>
      <c r="Q6" s="145" t="str">
        <f t="shared" si="0"/>
        <v/>
      </c>
      <c r="R6" s="142"/>
    </row>
    <row r="7" spans="1:18" s="32" customFormat="1" ht="18" customHeight="1">
      <c r="A7" s="33" t="s">
        <v>218</v>
      </c>
      <c r="B7" s="34" t="s">
        <v>221</v>
      </c>
      <c r="C7" s="119">
        <v>3</v>
      </c>
      <c r="D7" s="143" t="str">
        <f>IF(GH評価表!E7="","",GH評価表!E7)</f>
        <v/>
      </c>
      <c r="E7" s="136"/>
      <c r="F7" s="136"/>
      <c r="G7" s="136"/>
      <c r="H7" s="136"/>
      <c r="I7" s="136"/>
      <c r="J7" s="136"/>
      <c r="K7" s="136"/>
      <c r="L7" s="136"/>
      <c r="M7" s="136"/>
      <c r="N7" s="136"/>
      <c r="O7" s="144"/>
      <c r="Q7" s="145" t="str">
        <f t="shared" si="0"/>
        <v/>
      </c>
      <c r="R7" s="142"/>
    </row>
    <row r="8" spans="1:18" s="32" customFormat="1" ht="18" customHeight="1">
      <c r="A8" s="33" t="s">
        <v>218</v>
      </c>
      <c r="B8" s="34" t="s">
        <v>222</v>
      </c>
      <c r="C8" s="119">
        <v>3</v>
      </c>
      <c r="D8" s="143" t="str">
        <f>IF(GH評価表!E8="","",GH評価表!E8)</f>
        <v/>
      </c>
      <c r="E8" s="136"/>
      <c r="F8" s="136"/>
      <c r="G8" s="136"/>
      <c r="H8" s="136"/>
      <c r="I8" s="136"/>
      <c r="J8" s="136"/>
      <c r="K8" s="136"/>
      <c r="L8" s="136"/>
      <c r="M8" s="136"/>
      <c r="N8" s="136"/>
      <c r="O8" s="144"/>
      <c r="Q8" s="145" t="str">
        <f t="shared" si="0"/>
        <v/>
      </c>
      <c r="R8" s="142"/>
    </row>
    <row r="9" spans="1:18" s="32" customFormat="1" ht="18" customHeight="1">
      <c r="A9" s="33" t="s">
        <v>218</v>
      </c>
      <c r="B9" s="34" t="s">
        <v>223</v>
      </c>
      <c r="C9" s="119">
        <v>3</v>
      </c>
      <c r="D9" s="143" t="str">
        <f>IF(GH評価表!E9="","",GH評価表!E9)</f>
        <v/>
      </c>
      <c r="E9" s="136"/>
      <c r="F9" s="136"/>
      <c r="G9" s="136"/>
      <c r="H9" s="136"/>
      <c r="I9" s="136"/>
      <c r="J9" s="136"/>
      <c r="K9" s="136"/>
      <c r="L9" s="136"/>
      <c r="M9" s="136"/>
      <c r="N9" s="136"/>
      <c r="O9" s="144"/>
      <c r="Q9" s="145" t="str">
        <f t="shared" si="0"/>
        <v/>
      </c>
      <c r="R9" s="142"/>
    </row>
    <row r="10" spans="1:18" s="32" customFormat="1" ht="18" customHeight="1">
      <c r="A10" s="33" t="s">
        <v>218</v>
      </c>
      <c r="B10" s="34" t="s">
        <v>224</v>
      </c>
      <c r="C10" s="119">
        <v>3</v>
      </c>
      <c r="D10" s="143" t="str">
        <f>IF(GH評価表!E10="","",GH評価表!E10)</f>
        <v/>
      </c>
      <c r="E10" s="136"/>
      <c r="F10" s="136"/>
      <c r="G10" s="136"/>
      <c r="H10" s="136"/>
      <c r="I10" s="136"/>
      <c r="J10" s="136"/>
      <c r="K10" s="136"/>
      <c r="L10" s="136"/>
      <c r="M10" s="136"/>
      <c r="N10" s="136"/>
      <c r="O10" s="144"/>
      <c r="Q10" s="145" t="str">
        <f t="shared" si="0"/>
        <v/>
      </c>
      <c r="R10" s="142"/>
    </row>
    <row r="11" spans="1:18" s="32" customFormat="1" ht="18" customHeight="1">
      <c r="A11" s="33" t="s">
        <v>218</v>
      </c>
      <c r="B11" s="34" t="s">
        <v>225</v>
      </c>
      <c r="C11" s="119">
        <v>3</v>
      </c>
      <c r="D11" s="143" t="str">
        <f>IF(GH評価表!E11="","",GH評価表!E11)</f>
        <v/>
      </c>
      <c r="E11" s="136"/>
      <c r="F11" s="136"/>
      <c r="G11" s="136"/>
      <c r="H11" s="136"/>
      <c r="I11" s="136"/>
      <c r="J11" s="136"/>
      <c r="K11" s="136"/>
      <c r="L11" s="136"/>
      <c r="M11" s="136"/>
      <c r="N11" s="136"/>
      <c r="O11" s="144"/>
      <c r="Q11" s="145" t="str">
        <f t="shared" si="0"/>
        <v/>
      </c>
      <c r="R11" s="142"/>
    </row>
    <row r="12" spans="1:18" s="32" customFormat="1" ht="18" customHeight="1">
      <c r="A12" s="33" t="s">
        <v>218</v>
      </c>
      <c r="B12" s="34" t="s">
        <v>226</v>
      </c>
      <c r="C12" s="119">
        <v>3</v>
      </c>
      <c r="D12" s="143" t="str">
        <f>IF(GH評価表!E12="","",GH評価表!E12)</f>
        <v/>
      </c>
      <c r="E12" s="136"/>
      <c r="F12" s="136"/>
      <c r="G12" s="136"/>
      <c r="H12" s="136"/>
      <c r="I12" s="136"/>
      <c r="J12" s="136"/>
      <c r="K12" s="136"/>
      <c r="L12" s="136"/>
      <c r="M12" s="136"/>
      <c r="N12" s="136"/>
      <c r="O12" s="144"/>
      <c r="Q12" s="145" t="str">
        <f>D12</f>
        <v/>
      </c>
      <c r="R12" s="142"/>
    </row>
    <row r="13" spans="1:18" s="32" customFormat="1" ht="18" customHeight="1">
      <c r="A13" s="146"/>
      <c r="B13" s="27" t="s">
        <v>227</v>
      </c>
      <c r="C13" s="29"/>
      <c r="D13" s="140"/>
      <c r="E13" s="136"/>
      <c r="F13" s="136"/>
      <c r="G13" s="136"/>
      <c r="H13" s="136"/>
      <c r="I13" s="136"/>
      <c r="J13" s="136"/>
      <c r="K13" s="136"/>
      <c r="L13" s="136"/>
      <c r="M13" s="136"/>
      <c r="N13" s="136"/>
      <c r="O13" s="141"/>
      <c r="Q13" s="138"/>
      <c r="R13" s="142"/>
    </row>
    <row r="14" spans="1:18" s="32" customFormat="1" ht="18" customHeight="1">
      <c r="A14" s="33" t="s">
        <v>218</v>
      </c>
      <c r="B14" s="34" t="s">
        <v>228</v>
      </c>
      <c r="C14" s="119">
        <v>2</v>
      </c>
      <c r="D14" s="143" t="str">
        <f>IF(GH評価表!E14="","",GH評価表!E14)</f>
        <v/>
      </c>
      <c r="E14" s="136"/>
      <c r="F14" s="136"/>
      <c r="G14" s="136"/>
      <c r="H14" s="136"/>
      <c r="I14" s="136"/>
      <c r="J14" s="136"/>
      <c r="K14" s="136"/>
      <c r="L14" s="136"/>
      <c r="M14" s="136"/>
      <c r="N14" s="136"/>
      <c r="O14" s="144"/>
      <c r="Q14" s="145" t="str">
        <f t="shared" ref="Q14:Q20" si="1">D14</f>
        <v/>
      </c>
      <c r="R14" s="142"/>
    </row>
    <row r="15" spans="1:18" s="32" customFormat="1" ht="18" customHeight="1">
      <c r="A15" s="33" t="s">
        <v>218</v>
      </c>
      <c r="B15" s="34" t="s">
        <v>229</v>
      </c>
      <c r="C15" s="119">
        <v>3</v>
      </c>
      <c r="D15" s="143" t="str">
        <f>IF(GH評価表!E15="","",GH評価表!E15)</f>
        <v/>
      </c>
      <c r="E15" s="136"/>
      <c r="F15" s="136"/>
      <c r="G15" s="136"/>
      <c r="H15" s="136"/>
      <c r="I15" s="136"/>
      <c r="J15" s="136"/>
      <c r="K15" s="136"/>
      <c r="L15" s="136"/>
      <c r="M15" s="136"/>
      <c r="N15" s="136"/>
      <c r="O15" s="144"/>
      <c r="Q15" s="145" t="str">
        <f t="shared" si="1"/>
        <v/>
      </c>
      <c r="R15" s="142"/>
    </row>
    <row r="16" spans="1:18" s="32" customFormat="1" ht="18" customHeight="1">
      <c r="A16" s="33" t="s">
        <v>218</v>
      </c>
      <c r="B16" s="34" t="s">
        <v>230</v>
      </c>
      <c r="C16" s="119">
        <v>4</v>
      </c>
      <c r="D16" s="143" t="str">
        <f>IF(GH評価表!E16="","",GH評価表!E16)</f>
        <v/>
      </c>
      <c r="E16" s="136"/>
      <c r="F16" s="136"/>
      <c r="G16" s="136"/>
      <c r="H16" s="136"/>
      <c r="I16" s="136"/>
      <c r="J16" s="136"/>
      <c r="K16" s="136"/>
      <c r="L16" s="136"/>
      <c r="M16" s="136"/>
      <c r="N16" s="136"/>
      <c r="O16" s="144"/>
      <c r="Q16" s="145" t="str">
        <f t="shared" si="1"/>
        <v/>
      </c>
      <c r="R16" s="142"/>
    </row>
    <row r="17" spans="1:18" s="32" customFormat="1" ht="18" customHeight="1">
      <c r="A17" s="33" t="s">
        <v>218</v>
      </c>
      <c r="B17" s="34" t="s">
        <v>231</v>
      </c>
      <c r="C17" s="119">
        <v>3</v>
      </c>
      <c r="D17" s="143" t="str">
        <f>IF(GH評価表!E17="","",GH評価表!E17)</f>
        <v/>
      </c>
      <c r="E17" s="136"/>
      <c r="F17" s="136"/>
      <c r="G17" s="136"/>
      <c r="H17" s="136"/>
      <c r="I17" s="136"/>
      <c r="J17" s="136"/>
      <c r="K17" s="136"/>
      <c r="L17" s="136"/>
      <c r="M17" s="136"/>
      <c r="N17" s="136"/>
      <c r="O17" s="144"/>
      <c r="Q17" s="145" t="str">
        <f t="shared" si="1"/>
        <v/>
      </c>
      <c r="R17" s="142"/>
    </row>
    <row r="18" spans="1:18" s="32" customFormat="1" ht="18" customHeight="1">
      <c r="A18" s="33" t="s">
        <v>218</v>
      </c>
      <c r="B18" s="34" t="s">
        <v>232</v>
      </c>
      <c r="C18" s="119">
        <v>3</v>
      </c>
      <c r="D18" s="143" t="str">
        <f>IF(GH評価表!E18="","",GH評価表!E18)</f>
        <v/>
      </c>
      <c r="E18" s="136"/>
      <c r="F18" s="136"/>
      <c r="G18" s="136"/>
      <c r="H18" s="136"/>
      <c r="I18" s="136"/>
      <c r="J18" s="136"/>
      <c r="K18" s="136"/>
      <c r="L18" s="136"/>
      <c r="M18" s="136"/>
      <c r="N18" s="136"/>
      <c r="O18" s="144"/>
      <c r="Q18" s="145" t="str">
        <f t="shared" si="1"/>
        <v/>
      </c>
      <c r="R18" s="142"/>
    </row>
    <row r="19" spans="1:18" s="32" customFormat="1" ht="18" customHeight="1">
      <c r="A19" s="33" t="s">
        <v>218</v>
      </c>
      <c r="B19" s="34" t="s">
        <v>233</v>
      </c>
      <c r="C19" s="119">
        <v>3</v>
      </c>
      <c r="D19" s="143" t="str">
        <f>IF(GH評価表!E19="","",GH評価表!E19)</f>
        <v/>
      </c>
      <c r="E19" s="136"/>
      <c r="F19" s="136"/>
      <c r="G19" s="136"/>
      <c r="H19" s="136"/>
      <c r="I19" s="136"/>
      <c r="J19" s="136"/>
      <c r="K19" s="136"/>
      <c r="L19" s="136"/>
      <c r="M19" s="136"/>
      <c r="N19" s="136"/>
      <c r="O19" s="144"/>
      <c r="Q19" s="145" t="str">
        <f t="shared" si="1"/>
        <v/>
      </c>
      <c r="R19" s="142"/>
    </row>
    <row r="20" spans="1:18" s="32" customFormat="1" ht="18" customHeight="1" thickBot="1">
      <c r="A20" s="33" t="s">
        <v>218</v>
      </c>
      <c r="B20" s="34" t="s">
        <v>234</v>
      </c>
      <c r="C20" s="119">
        <v>3</v>
      </c>
      <c r="D20" s="143" t="str">
        <f>IF(GH評価表!E20="","",GH評価表!E20)</f>
        <v/>
      </c>
      <c r="E20" s="136"/>
      <c r="F20" s="136"/>
      <c r="G20" s="136"/>
      <c r="H20" s="136"/>
      <c r="I20" s="136"/>
      <c r="J20" s="136"/>
      <c r="K20" s="136"/>
      <c r="L20" s="136"/>
      <c r="M20" s="136"/>
      <c r="N20" s="136"/>
      <c r="O20" s="144"/>
      <c r="Q20" s="145" t="str">
        <f t="shared" si="1"/>
        <v/>
      </c>
      <c r="R20" s="142"/>
    </row>
    <row r="21" spans="1:18" s="19" customFormat="1" ht="18" customHeight="1" thickBot="1">
      <c r="A21" s="49" t="s">
        <v>135</v>
      </c>
      <c r="B21" s="50"/>
      <c r="C21" s="51"/>
      <c r="D21" s="147"/>
      <c r="E21" s="54"/>
      <c r="F21" s="54"/>
      <c r="G21" s="54"/>
      <c r="H21" s="54"/>
      <c r="I21" s="54"/>
      <c r="J21" s="54"/>
      <c r="K21" s="54"/>
      <c r="L21" s="54"/>
      <c r="M21" s="54"/>
      <c r="N21" s="54"/>
      <c r="O21" s="148"/>
      <c r="P21" s="149" t="s">
        <v>236</v>
      </c>
      <c r="Q21" s="150">
        <v>10</v>
      </c>
      <c r="R21" s="131"/>
    </row>
    <row r="22" spans="1:18" ht="18" customHeight="1" thickBot="1">
      <c r="A22" s="56"/>
      <c r="B22" s="57" t="s">
        <v>3</v>
      </c>
      <c r="C22" s="59"/>
      <c r="D22" s="151"/>
      <c r="E22" s="152"/>
      <c r="F22" s="152"/>
      <c r="G22" s="152"/>
      <c r="H22" s="152"/>
      <c r="I22" s="152"/>
      <c r="J22" s="152"/>
      <c r="K22" s="152"/>
      <c r="L22" s="152"/>
      <c r="M22" s="152"/>
      <c r="N22" s="152"/>
      <c r="O22" s="153"/>
      <c r="Q22" s="154"/>
    </row>
    <row r="23" spans="1:18" s="69" customFormat="1" ht="18" customHeight="1">
      <c r="A23" s="63" t="s">
        <v>4</v>
      </c>
      <c r="B23" s="64">
        <v>1.1000000000000001</v>
      </c>
      <c r="C23" s="85" t="s">
        <v>369</v>
      </c>
      <c r="D23" s="143" t="str">
        <f>IF(GH評価表!E23="","",GH評価表!E23)</f>
        <v/>
      </c>
      <c r="E23" s="156"/>
      <c r="F23" s="157"/>
      <c r="G23" s="157"/>
      <c r="H23" s="157"/>
      <c r="I23" s="157"/>
      <c r="J23" s="157"/>
      <c r="K23" s="157"/>
      <c r="L23" s="157"/>
      <c r="M23" s="157"/>
      <c r="N23" s="157"/>
      <c r="O23" s="158"/>
      <c r="Q23" s="159" t="str">
        <f>IF(COUNTIF(E23:N23,"-")=Q21,"-",IF(D23="-",ROUND(SUM(E23:O23)/(Q21-COUNTIF(E23:N23,"-")),1),D23))</f>
        <v/>
      </c>
      <c r="R23" s="160"/>
    </row>
    <row r="24" spans="1:18" ht="18" customHeight="1">
      <c r="A24" s="63" t="s">
        <v>4</v>
      </c>
      <c r="B24" s="64">
        <v>1.2</v>
      </c>
      <c r="C24" s="85" t="s">
        <v>6</v>
      </c>
      <c r="D24" s="143" t="str">
        <f>IF(GH評価表!E24="","",GH評価表!E24)</f>
        <v/>
      </c>
      <c r="E24" s="161"/>
      <c r="F24" s="162"/>
      <c r="G24" s="162"/>
      <c r="H24" s="162"/>
      <c r="I24" s="162"/>
      <c r="J24" s="162"/>
      <c r="K24" s="162"/>
      <c r="L24" s="162"/>
      <c r="M24" s="162"/>
      <c r="N24" s="162"/>
      <c r="O24" s="163"/>
      <c r="Q24" s="159" t="str">
        <f>IF(COUNTIF(E24:N24,"-")=Q21,"-",IF(D24="-",ROUND(SUM(E24:O24)/(Q21-COUNTIF(E24:N24,"-")),1),D24))</f>
        <v/>
      </c>
    </row>
    <row r="25" spans="1:18" ht="18" customHeight="1">
      <c r="A25" s="63" t="s">
        <v>4</v>
      </c>
      <c r="B25" s="64">
        <v>1.3</v>
      </c>
      <c r="C25" s="85" t="s">
        <v>5</v>
      </c>
      <c r="D25" s="143" t="str">
        <f>IF(GH評価表!E25="","",GH評価表!E25)</f>
        <v/>
      </c>
      <c r="E25" s="161"/>
      <c r="F25" s="162"/>
      <c r="G25" s="162"/>
      <c r="H25" s="162"/>
      <c r="I25" s="162"/>
      <c r="J25" s="162"/>
      <c r="K25" s="162"/>
      <c r="L25" s="162"/>
      <c r="M25" s="162"/>
      <c r="N25" s="162"/>
      <c r="O25" s="163"/>
      <c r="Q25" s="159" t="str">
        <f>IF(COUNTIF(E25:N25,"-")=Q21,"-",IF(D25="-",ROUND(SUM(E25:O25)/(Q21-COUNTIF(E25:N25,"-")),1),D25))</f>
        <v/>
      </c>
    </row>
    <row r="26" spans="1:18" ht="18" customHeight="1">
      <c r="A26" s="63" t="s">
        <v>9</v>
      </c>
      <c r="B26" s="64">
        <v>1.4</v>
      </c>
      <c r="C26" s="85" t="s">
        <v>6</v>
      </c>
      <c r="D26" s="143" t="str">
        <f>IF(GH評価表!E26="","",GH評価表!E26)</f>
        <v/>
      </c>
      <c r="E26" s="161"/>
      <c r="F26" s="162"/>
      <c r="G26" s="162"/>
      <c r="H26" s="162"/>
      <c r="I26" s="162"/>
      <c r="J26" s="162"/>
      <c r="K26" s="162"/>
      <c r="L26" s="162"/>
      <c r="M26" s="162"/>
      <c r="N26" s="162"/>
      <c r="O26" s="163"/>
      <c r="Q26" s="159" t="str">
        <f>IF(COUNTIF(E26:N26,"-")=Q21,"-",IF(D26="-",ROUND(SUM(E26:O26)/(Q21-COUNTIF(E26:N26,"-")),1),D26))</f>
        <v/>
      </c>
    </row>
    <row r="27" spans="1:18" ht="18" customHeight="1">
      <c r="A27" s="63" t="s">
        <v>4</v>
      </c>
      <c r="B27" s="64">
        <v>1.5</v>
      </c>
      <c r="C27" s="85" t="s">
        <v>6</v>
      </c>
      <c r="D27" s="143" t="str">
        <f>IF(GH評価表!E27="","",GH評価表!E27)</f>
        <v/>
      </c>
      <c r="E27" s="161"/>
      <c r="F27" s="162"/>
      <c r="G27" s="162"/>
      <c r="H27" s="162"/>
      <c r="I27" s="162"/>
      <c r="J27" s="162"/>
      <c r="K27" s="162"/>
      <c r="L27" s="162"/>
      <c r="M27" s="162"/>
      <c r="N27" s="162"/>
      <c r="O27" s="163"/>
      <c r="Q27" s="159" t="str">
        <f>IF(COUNTIF(E27:N27,"-")=Q21,"-",IF(D27="-",ROUND(SUM(E27:O27)/(Q21-COUNTIF(E27:N27,"-")),1),D27))</f>
        <v/>
      </c>
    </row>
    <row r="28" spans="1:18" ht="18" customHeight="1">
      <c r="A28" s="63" t="s">
        <v>4</v>
      </c>
      <c r="B28" s="64">
        <v>1.6</v>
      </c>
      <c r="C28" s="85" t="s">
        <v>6</v>
      </c>
      <c r="D28" s="143" t="str">
        <f>IF(GH評価表!E28="","",GH評価表!E28)</f>
        <v/>
      </c>
      <c r="E28" s="161"/>
      <c r="F28" s="162"/>
      <c r="G28" s="162"/>
      <c r="H28" s="162"/>
      <c r="I28" s="162"/>
      <c r="J28" s="162"/>
      <c r="K28" s="162"/>
      <c r="L28" s="162"/>
      <c r="M28" s="162"/>
      <c r="N28" s="162"/>
      <c r="O28" s="163"/>
      <c r="Q28" s="159" t="str">
        <f>IF(COUNTIF(E28:N28,"-")=Q21,"-",IF(D28="-",ROUND(SUM(E28:O28)/(Q21-COUNTIF(E28:N28,"-")),1),D28))</f>
        <v/>
      </c>
    </row>
    <row r="29" spans="1:18" ht="18" customHeight="1">
      <c r="A29" s="63" t="s">
        <v>9</v>
      </c>
      <c r="B29" s="64" t="s">
        <v>10</v>
      </c>
      <c r="C29" s="85" t="s">
        <v>6</v>
      </c>
      <c r="D29" s="143" t="str">
        <f>IF(GH評価表!E29="","",GH評価表!E29)</f>
        <v/>
      </c>
      <c r="E29" s="161"/>
      <c r="F29" s="162"/>
      <c r="G29" s="162"/>
      <c r="H29" s="162"/>
      <c r="I29" s="162"/>
      <c r="J29" s="162"/>
      <c r="K29" s="162"/>
      <c r="L29" s="162"/>
      <c r="M29" s="162"/>
      <c r="N29" s="162"/>
      <c r="O29" s="163"/>
      <c r="Q29" s="159" t="str">
        <f>IF(COUNTIF(E29:N29,"-")=Q21,"-",IF(D29="-",ROUND(SUM(E29:O29)/(Q21-COUNTIF(E29:N29,"-")),1),D29))</f>
        <v/>
      </c>
    </row>
    <row r="30" spans="1:18" ht="18" customHeight="1">
      <c r="A30" s="63" t="s">
        <v>7</v>
      </c>
      <c r="B30" s="64" t="s">
        <v>11</v>
      </c>
      <c r="C30" s="85" t="s">
        <v>8</v>
      </c>
      <c r="D30" s="143" t="str">
        <f>IF(GH評価表!E30="","",GH評価表!E30)</f>
        <v/>
      </c>
      <c r="E30" s="161"/>
      <c r="F30" s="162"/>
      <c r="G30" s="162"/>
      <c r="H30" s="162"/>
      <c r="I30" s="162"/>
      <c r="J30" s="162"/>
      <c r="K30" s="162"/>
      <c r="L30" s="162"/>
      <c r="M30" s="162"/>
      <c r="N30" s="162"/>
      <c r="O30" s="163"/>
      <c r="Q30" s="159" t="str">
        <f>IF(COUNTIF(E30:N30,"-")=Q21,"-",IF(D30="-",ROUND(SUM(E30:O30)/(Q21-COUNTIF(E30:N30,"-")),1),D30))</f>
        <v/>
      </c>
    </row>
    <row r="31" spans="1:18" ht="18" customHeight="1">
      <c r="A31" s="63" t="s">
        <v>7</v>
      </c>
      <c r="B31" s="64" t="s">
        <v>12</v>
      </c>
      <c r="C31" s="85" t="s">
        <v>6</v>
      </c>
      <c r="D31" s="143" t="str">
        <f>IF(GH評価表!E31="","",GH評価表!E31)</f>
        <v/>
      </c>
      <c r="E31" s="161"/>
      <c r="F31" s="162"/>
      <c r="G31" s="162"/>
      <c r="H31" s="162"/>
      <c r="I31" s="162"/>
      <c r="J31" s="162"/>
      <c r="K31" s="162"/>
      <c r="L31" s="162"/>
      <c r="M31" s="162"/>
      <c r="N31" s="162"/>
      <c r="O31" s="163"/>
      <c r="Q31" s="159" t="str">
        <f>IF(COUNTIF(E31:N31,"-")=Q21,"-",IF(D31="-",ROUND(SUM(E31:O31)/(Q21-COUNTIF(E31:N31,"-")),1),D31))</f>
        <v/>
      </c>
    </row>
    <row r="32" spans="1:18" ht="18" customHeight="1">
      <c r="A32" s="63" t="s">
        <v>4</v>
      </c>
      <c r="B32" s="64" t="s">
        <v>13</v>
      </c>
      <c r="C32" s="85" t="s">
        <v>6</v>
      </c>
      <c r="D32" s="143" t="str">
        <f>IF(GH評価表!E32="","",GH評価表!E32)</f>
        <v/>
      </c>
      <c r="E32" s="161"/>
      <c r="F32" s="162"/>
      <c r="G32" s="162"/>
      <c r="H32" s="162"/>
      <c r="I32" s="162"/>
      <c r="J32" s="162"/>
      <c r="K32" s="162"/>
      <c r="L32" s="162"/>
      <c r="M32" s="162"/>
      <c r="N32" s="162"/>
      <c r="O32" s="163"/>
      <c r="Q32" s="159" t="str">
        <f>IF(COUNTIF(E32:N32,"-")=Q21,"-",IF(D32="-",ROUND(SUM(E32:O32)/(Q21-COUNTIF(E32:N32,"-")),1),D32))</f>
        <v/>
      </c>
    </row>
    <row r="33" spans="1:18" ht="18" customHeight="1">
      <c r="A33" s="63" t="s">
        <v>9</v>
      </c>
      <c r="B33" s="64" t="s">
        <v>14</v>
      </c>
      <c r="C33" s="85" t="s">
        <v>5</v>
      </c>
      <c r="D33" s="143" t="str">
        <f>IF(GH評価表!E33="","",GH評価表!E33)</f>
        <v/>
      </c>
      <c r="E33" s="161"/>
      <c r="F33" s="162"/>
      <c r="G33" s="162"/>
      <c r="H33" s="162"/>
      <c r="I33" s="162"/>
      <c r="J33" s="162"/>
      <c r="K33" s="162"/>
      <c r="L33" s="162"/>
      <c r="M33" s="162"/>
      <c r="N33" s="162"/>
      <c r="O33" s="163"/>
      <c r="Q33" s="159" t="str">
        <f>IF(COUNTIF(E33:N33,"-")=Q21,"-",IF(D33="-",ROUND(SUM(E33:O33)/(Q21-COUNTIF(E33:N33,"-")),1),D33))</f>
        <v/>
      </c>
    </row>
    <row r="34" spans="1:18" ht="18" customHeight="1">
      <c r="A34" s="63" t="s">
        <v>9</v>
      </c>
      <c r="B34" s="64" t="s">
        <v>15</v>
      </c>
      <c r="C34" s="85" t="s">
        <v>6</v>
      </c>
      <c r="D34" s="143" t="str">
        <f>IF(GH評価表!E34="","",GH評価表!E34)</f>
        <v/>
      </c>
      <c r="E34" s="161"/>
      <c r="F34" s="162"/>
      <c r="G34" s="162"/>
      <c r="H34" s="162"/>
      <c r="I34" s="162"/>
      <c r="J34" s="162"/>
      <c r="K34" s="162"/>
      <c r="L34" s="162"/>
      <c r="M34" s="162"/>
      <c r="N34" s="162"/>
      <c r="O34" s="163"/>
      <c r="Q34" s="159" t="str">
        <f>IF(COUNTIF(E34:N34,"-")=Q21,"-",IF(D34="-",ROUND(SUM(E34:O34)/(Q21-COUNTIF(E34:N34,"-")),1),D34))</f>
        <v/>
      </c>
    </row>
    <row r="35" spans="1:18" ht="18" customHeight="1">
      <c r="A35" s="63" t="s">
        <v>9</v>
      </c>
      <c r="B35" s="64">
        <v>1.1299999999999999</v>
      </c>
      <c r="C35" s="85" t="s">
        <v>6</v>
      </c>
      <c r="D35" s="143" t="str">
        <f>IF(GH評価表!E35="","",GH評価表!E35)</f>
        <v/>
      </c>
      <c r="E35" s="161"/>
      <c r="F35" s="162"/>
      <c r="G35" s="162"/>
      <c r="H35" s="162"/>
      <c r="I35" s="162"/>
      <c r="J35" s="162"/>
      <c r="K35" s="162"/>
      <c r="L35" s="162"/>
      <c r="M35" s="162"/>
      <c r="N35" s="162"/>
      <c r="O35" s="163"/>
      <c r="Q35" s="159" t="str">
        <f>IF(COUNTIF(E35:N35,"-")=Q21,"-",IF(D35="-",ROUND(SUM(E35:O35)/(Q21-COUNTIF(E35:N35,"-")),1),D35))</f>
        <v/>
      </c>
    </row>
    <row r="36" spans="1:18" ht="18" customHeight="1">
      <c r="A36" s="63" t="s">
        <v>9</v>
      </c>
      <c r="B36" s="64" t="s">
        <v>364</v>
      </c>
      <c r="C36" s="85" t="s">
        <v>370</v>
      </c>
      <c r="D36" s="143" t="str">
        <f>IF(GH評価表!E36="","",GH評価表!E36)</f>
        <v/>
      </c>
      <c r="E36" s="161"/>
      <c r="F36" s="162"/>
      <c r="G36" s="162"/>
      <c r="H36" s="162"/>
      <c r="I36" s="162"/>
      <c r="J36" s="162"/>
      <c r="K36" s="162"/>
      <c r="L36" s="162"/>
      <c r="M36" s="162"/>
      <c r="N36" s="162"/>
      <c r="O36" s="163"/>
      <c r="Q36" s="159"/>
    </row>
    <row r="37" spans="1:18" ht="18" customHeight="1">
      <c r="A37" s="63" t="s">
        <v>9</v>
      </c>
      <c r="B37" s="64" t="s">
        <v>365</v>
      </c>
      <c r="C37" s="85" t="s">
        <v>370</v>
      </c>
      <c r="D37" s="143" t="str">
        <f>IF(GH評価表!E37="","",GH評価表!E37)</f>
        <v/>
      </c>
      <c r="E37" s="161"/>
      <c r="F37" s="162"/>
      <c r="G37" s="162"/>
      <c r="H37" s="162"/>
      <c r="I37" s="162"/>
      <c r="J37" s="162"/>
      <c r="K37" s="162"/>
      <c r="L37" s="162"/>
      <c r="M37" s="162"/>
      <c r="N37" s="162"/>
      <c r="O37" s="163"/>
      <c r="Q37" s="159"/>
    </row>
    <row r="38" spans="1:18" ht="18" customHeight="1">
      <c r="A38" s="63" t="s">
        <v>9</v>
      </c>
      <c r="B38" s="64" t="s">
        <v>366</v>
      </c>
      <c r="C38" s="85" t="s">
        <v>371</v>
      </c>
      <c r="D38" s="143" t="str">
        <f>IF(GH評価表!E38="","",GH評価表!E38)</f>
        <v/>
      </c>
      <c r="E38" s="161"/>
      <c r="F38" s="162"/>
      <c r="G38" s="162"/>
      <c r="H38" s="162"/>
      <c r="I38" s="162"/>
      <c r="J38" s="162"/>
      <c r="K38" s="162"/>
      <c r="L38" s="162"/>
      <c r="M38" s="162"/>
      <c r="N38" s="162"/>
      <c r="O38" s="163"/>
      <c r="Q38" s="159"/>
    </row>
    <row r="39" spans="1:18" ht="18" customHeight="1">
      <c r="A39" s="75" t="s">
        <v>16</v>
      </c>
      <c r="B39" s="76">
        <v>1.1000000000000001</v>
      </c>
      <c r="C39" s="85" t="s">
        <v>6</v>
      </c>
      <c r="D39" s="143" t="str">
        <f>IF(GH評価表!E39="","",GH評価表!E39)</f>
        <v/>
      </c>
      <c r="E39" s="161"/>
      <c r="F39" s="162"/>
      <c r="G39" s="162"/>
      <c r="H39" s="162"/>
      <c r="I39" s="162"/>
      <c r="J39" s="162"/>
      <c r="K39" s="162"/>
      <c r="L39" s="162"/>
      <c r="M39" s="162"/>
      <c r="N39" s="162"/>
      <c r="O39" s="163"/>
      <c r="Q39" s="159" t="str">
        <f>IF(COUNTIF(E39:N39,"-")=Q21,"-",IF(D39="-",ROUND(SUM(E39:O39)/(Q21-COUNTIF(E39:N39,"-")),1),D39))</f>
        <v/>
      </c>
    </row>
    <row r="40" spans="1:18" ht="18" customHeight="1">
      <c r="A40" s="78" t="s">
        <v>16</v>
      </c>
      <c r="B40" s="76">
        <v>1.2</v>
      </c>
      <c r="C40" s="85" t="s">
        <v>6</v>
      </c>
      <c r="D40" s="143" t="str">
        <f>IF(GH評価表!E40="","",GH評価表!E40)</f>
        <v/>
      </c>
      <c r="E40" s="161"/>
      <c r="F40" s="162"/>
      <c r="G40" s="162"/>
      <c r="H40" s="162"/>
      <c r="I40" s="162"/>
      <c r="J40" s="162"/>
      <c r="K40" s="162"/>
      <c r="L40" s="162"/>
      <c r="M40" s="162"/>
      <c r="N40" s="162"/>
      <c r="O40" s="163"/>
      <c r="Q40" s="159" t="str">
        <f>IF(COUNTIF(E40:N40,"-")=Q21,"-",IF(D40="-",ROUND(SUM(E40:O40)/(Q21-COUNTIF(E40:N40,"-")),1),D40))</f>
        <v/>
      </c>
    </row>
    <row r="41" spans="1:18" ht="18" customHeight="1">
      <c r="A41" s="78" t="s">
        <v>16</v>
      </c>
      <c r="B41" s="79">
        <v>1.3</v>
      </c>
      <c r="C41" s="85" t="s">
        <v>6</v>
      </c>
      <c r="D41" s="143" t="str">
        <f>IF(GH評価表!E41="","",GH評価表!E41)</f>
        <v/>
      </c>
      <c r="E41" s="161"/>
      <c r="F41" s="162"/>
      <c r="G41" s="162"/>
      <c r="H41" s="162"/>
      <c r="I41" s="162"/>
      <c r="J41" s="162"/>
      <c r="K41" s="162"/>
      <c r="L41" s="162"/>
      <c r="M41" s="162"/>
      <c r="N41" s="162"/>
      <c r="O41" s="163"/>
      <c r="Q41" s="159" t="str">
        <f>IF(COUNTIF(E41:N41,"-")=Q21,"-",IF(D41="-",ROUND(SUM(E41:O41)/(Q21-COUNTIF(E41:N41,"-")),1),D41))</f>
        <v/>
      </c>
    </row>
    <row r="42" spans="1:18" s="77" customFormat="1" ht="18" customHeight="1">
      <c r="A42" s="80" t="s">
        <v>24</v>
      </c>
      <c r="B42" s="81" t="s">
        <v>18</v>
      </c>
      <c r="C42" s="104">
        <v>4</v>
      </c>
      <c r="D42" s="143" t="str">
        <f>IF(GH評価表!E42="","",GH評価表!E42)</f>
        <v/>
      </c>
      <c r="E42" s="161"/>
      <c r="F42" s="162"/>
      <c r="G42" s="162"/>
      <c r="H42" s="162"/>
      <c r="I42" s="162"/>
      <c r="J42" s="162"/>
      <c r="K42" s="162"/>
      <c r="L42" s="162"/>
      <c r="M42" s="162"/>
      <c r="N42" s="162"/>
      <c r="O42" s="164"/>
      <c r="Q42" s="159" t="str">
        <f>IF(COUNTIF(E42:N42,"-")=Q21,"-",IF(D42="-",ROUND(SUM(E42:O42)/(Q21-COUNTIF(E42:N42,"-")),1),D42))</f>
        <v/>
      </c>
      <c r="R42" s="165"/>
    </row>
    <row r="43" spans="1:18" s="77" customFormat="1" ht="18" customHeight="1">
      <c r="A43" s="80" t="s">
        <v>24</v>
      </c>
      <c r="B43" s="81" t="s">
        <v>219</v>
      </c>
      <c r="C43" s="104">
        <v>4</v>
      </c>
      <c r="D43" s="143" t="str">
        <f>IF(GH評価表!E43="","",GH評価表!E43)</f>
        <v/>
      </c>
      <c r="E43" s="161"/>
      <c r="F43" s="162"/>
      <c r="G43" s="162"/>
      <c r="H43" s="162"/>
      <c r="I43" s="162"/>
      <c r="J43" s="162"/>
      <c r="K43" s="162"/>
      <c r="L43" s="162"/>
      <c r="M43" s="162"/>
      <c r="N43" s="162"/>
      <c r="O43" s="164"/>
      <c r="Q43" s="159"/>
      <c r="R43" s="165"/>
    </row>
    <row r="44" spans="1:18" s="77" customFormat="1" ht="18" customHeight="1">
      <c r="A44" s="80" t="s">
        <v>24</v>
      </c>
      <c r="B44" s="81" t="s">
        <v>367</v>
      </c>
      <c r="C44" s="104">
        <v>3</v>
      </c>
      <c r="D44" s="143" t="str">
        <f>IF(GH評価表!E44="","",GH評価表!E44)</f>
        <v/>
      </c>
      <c r="E44" s="161"/>
      <c r="F44" s="162"/>
      <c r="G44" s="162"/>
      <c r="H44" s="162"/>
      <c r="I44" s="162"/>
      <c r="J44" s="162"/>
      <c r="K44" s="162"/>
      <c r="L44" s="162"/>
      <c r="M44" s="162"/>
      <c r="N44" s="162"/>
      <c r="O44" s="164"/>
      <c r="Q44" s="159"/>
      <c r="R44" s="165"/>
    </row>
    <row r="45" spans="1:18" ht="18" customHeight="1">
      <c r="A45" s="56"/>
      <c r="B45" s="83" t="s">
        <v>19</v>
      </c>
      <c r="C45" s="85"/>
      <c r="D45" s="143"/>
      <c r="E45" s="166"/>
      <c r="F45" s="60"/>
      <c r="G45" s="60"/>
      <c r="H45" s="60"/>
      <c r="I45" s="60"/>
      <c r="J45" s="60"/>
      <c r="K45" s="60"/>
      <c r="L45" s="60"/>
      <c r="M45" s="60"/>
      <c r="N45" s="60"/>
      <c r="O45" s="167"/>
      <c r="Q45" s="138"/>
    </row>
    <row r="46" spans="1:18" ht="18" customHeight="1">
      <c r="A46" s="56"/>
      <c r="B46" s="83" t="s">
        <v>20</v>
      </c>
      <c r="C46" s="85"/>
      <c r="D46" s="143"/>
      <c r="E46" s="166"/>
      <c r="F46" s="60"/>
      <c r="G46" s="60"/>
      <c r="H46" s="60"/>
      <c r="I46" s="60"/>
      <c r="J46" s="60"/>
      <c r="K46" s="60"/>
      <c r="L46" s="60"/>
      <c r="M46" s="60"/>
      <c r="N46" s="60"/>
      <c r="O46" s="167"/>
      <c r="Q46" s="138"/>
    </row>
    <row r="47" spans="1:18" ht="18" customHeight="1">
      <c r="A47" s="75" t="s">
        <v>16</v>
      </c>
      <c r="B47" s="76" t="s">
        <v>21</v>
      </c>
      <c r="C47" s="85" t="s">
        <v>5</v>
      </c>
      <c r="D47" s="143" t="str">
        <f>IF(GH評価表!E47="","",GH評価表!E47)</f>
        <v/>
      </c>
      <c r="E47" s="161"/>
      <c r="F47" s="162"/>
      <c r="G47" s="162"/>
      <c r="H47" s="162"/>
      <c r="I47" s="162"/>
      <c r="J47" s="162"/>
      <c r="K47" s="162"/>
      <c r="L47" s="162"/>
      <c r="M47" s="162"/>
      <c r="N47" s="162"/>
      <c r="O47" s="164"/>
      <c r="Q47" s="159" t="str">
        <f>IF(COUNTIF(E47:N47,"-")=Q21,"-",IF(D47="-",ROUND(SUM(E47:O47)/(Q21-COUNTIF(E47:N47,"-")),1),D47))</f>
        <v/>
      </c>
    </row>
    <row r="48" spans="1:18" ht="18" customHeight="1">
      <c r="A48" s="75" t="s">
        <v>17</v>
      </c>
      <c r="B48" s="76" t="s">
        <v>22</v>
      </c>
      <c r="C48" s="85" t="s">
        <v>6</v>
      </c>
      <c r="D48" s="143" t="str">
        <f>IF(GH評価表!E48="","",GH評価表!E48)</f>
        <v/>
      </c>
      <c r="E48" s="161"/>
      <c r="F48" s="162"/>
      <c r="G48" s="162"/>
      <c r="H48" s="162"/>
      <c r="I48" s="162"/>
      <c r="J48" s="162"/>
      <c r="K48" s="162"/>
      <c r="L48" s="162"/>
      <c r="M48" s="162"/>
      <c r="N48" s="162"/>
      <c r="O48" s="164"/>
      <c r="Q48" s="159" t="str">
        <f>IF(COUNTIF(E48:N48,"-")=Q21,"-",IF(D48="-",ROUND(SUM(E48:O48)/(Q21-COUNTIF(E48:N48,"-")),1),D48))</f>
        <v/>
      </c>
    </row>
    <row r="49" spans="1:18" ht="18" customHeight="1">
      <c r="A49" s="75" t="s">
        <v>17</v>
      </c>
      <c r="B49" s="76" t="s">
        <v>23</v>
      </c>
      <c r="C49" s="85" t="s">
        <v>6</v>
      </c>
      <c r="D49" s="143" t="str">
        <f>IF(GH評価表!E49="","",GH評価表!E49)</f>
        <v/>
      </c>
      <c r="E49" s="161"/>
      <c r="F49" s="162"/>
      <c r="G49" s="162"/>
      <c r="H49" s="162"/>
      <c r="I49" s="162"/>
      <c r="J49" s="162"/>
      <c r="K49" s="162"/>
      <c r="L49" s="162"/>
      <c r="M49" s="162"/>
      <c r="N49" s="162"/>
      <c r="O49" s="164"/>
      <c r="Q49" s="159" t="str">
        <f>IF(COUNTIF(E49:N49,"-")=Q21,"-",IF(D49="-",ROUND(SUM(E49:O49)/(Q21-COUNTIF(E49:N49,"-")),1),D49))</f>
        <v/>
      </c>
    </row>
    <row r="50" spans="1:18" ht="18" customHeight="1">
      <c r="A50" s="86" t="s">
        <v>24</v>
      </c>
      <c r="B50" s="87" t="s">
        <v>21</v>
      </c>
      <c r="C50" s="85" t="s">
        <v>5</v>
      </c>
      <c r="D50" s="143" t="str">
        <f>IF(GH評価表!E50="","",GH評価表!E50)</f>
        <v/>
      </c>
      <c r="E50" s="161"/>
      <c r="F50" s="162"/>
      <c r="G50" s="162"/>
      <c r="H50" s="162"/>
      <c r="I50" s="162"/>
      <c r="J50" s="162"/>
      <c r="K50" s="162"/>
      <c r="L50" s="162"/>
      <c r="M50" s="162"/>
      <c r="N50" s="162"/>
      <c r="O50" s="164"/>
      <c r="Q50" s="159" t="str">
        <f>IF(COUNTIF(E50:N50,"-")=Q21,"-",IF(D50="-",ROUND(SUM(E50:O50)/(Q21-COUNTIF(E50:N50,"-")),1),D50))</f>
        <v/>
      </c>
    </row>
    <row r="51" spans="1:18" ht="18" customHeight="1">
      <c r="A51" s="88" t="s">
        <v>25</v>
      </c>
      <c r="B51" s="89" t="s">
        <v>21</v>
      </c>
      <c r="C51" s="85" t="s">
        <v>5</v>
      </c>
      <c r="D51" s="143" t="str">
        <f>IF(GH評価表!E51="","",GH評価表!E51)</f>
        <v/>
      </c>
      <c r="E51" s="161"/>
      <c r="F51" s="162"/>
      <c r="G51" s="162"/>
      <c r="H51" s="162"/>
      <c r="I51" s="162"/>
      <c r="J51" s="162"/>
      <c r="K51" s="162"/>
      <c r="L51" s="162"/>
      <c r="M51" s="162"/>
      <c r="N51" s="162"/>
      <c r="O51" s="164"/>
      <c r="Q51" s="159" t="str">
        <f>IF(COUNTIF(E51:N51,"-")=Q21,"-",IF(D51="-",ROUND(SUM(E51:O51)/(Q21-COUNTIF(E51:N51,"-")),1),D51))</f>
        <v/>
      </c>
    </row>
    <row r="52" spans="1:18" ht="18" customHeight="1">
      <c r="A52" s="56"/>
      <c r="B52" s="90" t="s">
        <v>26</v>
      </c>
      <c r="C52" s="85"/>
      <c r="D52" s="143"/>
      <c r="E52" s="168"/>
      <c r="F52" s="169"/>
      <c r="G52" s="169"/>
      <c r="H52" s="169"/>
      <c r="I52" s="169"/>
      <c r="J52" s="169"/>
      <c r="K52" s="169"/>
      <c r="L52" s="169"/>
      <c r="M52" s="169"/>
      <c r="N52" s="169"/>
      <c r="O52" s="163"/>
      <c r="Q52" s="138"/>
    </row>
    <row r="53" spans="1:18" ht="18" customHeight="1">
      <c r="A53" s="78" t="s">
        <v>16</v>
      </c>
      <c r="B53" s="76" t="s">
        <v>27</v>
      </c>
      <c r="C53" s="85" t="s">
        <v>6</v>
      </c>
      <c r="D53" s="143" t="str">
        <f>IF(GH評価表!E53="","",GH評価表!E53)</f>
        <v/>
      </c>
      <c r="E53" s="161"/>
      <c r="F53" s="162"/>
      <c r="G53" s="162"/>
      <c r="H53" s="162"/>
      <c r="I53" s="162"/>
      <c r="J53" s="162"/>
      <c r="K53" s="162"/>
      <c r="L53" s="162"/>
      <c r="M53" s="162"/>
      <c r="N53" s="162"/>
      <c r="O53" s="164"/>
      <c r="Q53" s="159" t="str">
        <f>IF(COUNTIF(E53:N53,"-")=Q21,"-",IF(D53="-",ROUND(SUM(E53:O53)/(Q21-COUNTIF(E53:N53,"-")),1),D53))</f>
        <v/>
      </c>
    </row>
    <row r="54" spans="1:18" ht="18" customHeight="1">
      <c r="A54" s="78" t="s">
        <v>16</v>
      </c>
      <c r="B54" s="76" t="s">
        <v>28</v>
      </c>
      <c r="C54" s="85" t="s">
        <v>6</v>
      </c>
      <c r="D54" s="143" t="str">
        <f>IF(GH評価表!E54="","",GH評価表!E54)</f>
        <v/>
      </c>
      <c r="E54" s="161"/>
      <c r="F54" s="162"/>
      <c r="G54" s="162"/>
      <c r="H54" s="162"/>
      <c r="I54" s="162"/>
      <c r="J54" s="162"/>
      <c r="K54" s="162"/>
      <c r="L54" s="162"/>
      <c r="M54" s="162"/>
      <c r="N54" s="162"/>
      <c r="O54" s="164"/>
      <c r="Q54" s="159" t="str">
        <f>IF(COUNTIF(E54:N54,"-")=Q21,"-",IF(D54="-",ROUND(SUM(E54:O54)/(Q21-COUNTIF(E54:N54,"-")),1),D54))</f>
        <v/>
      </c>
    </row>
    <row r="55" spans="1:18" ht="18" customHeight="1">
      <c r="A55" s="75" t="s">
        <v>16</v>
      </c>
      <c r="B55" s="76" t="s">
        <v>29</v>
      </c>
      <c r="C55" s="85" t="s">
        <v>6</v>
      </c>
      <c r="D55" s="143" t="str">
        <f>IF(GH評価表!E55="","",GH評価表!E55)</f>
        <v/>
      </c>
      <c r="E55" s="161"/>
      <c r="F55" s="162"/>
      <c r="G55" s="162"/>
      <c r="H55" s="162"/>
      <c r="I55" s="162"/>
      <c r="J55" s="162"/>
      <c r="K55" s="162"/>
      <c r="L55" s="162"/>
      <c r="M55" s="162"/>
      <c r="N55" s="162"/>
      <c r="O55" s="164"/>
      <c r="Q55" s="159" t="str">
        <f>IF(COUNTIF(E55:N55,"-")=Q21,"-",IF(D55="-",ROUND(SUM(E55:O55)/(Q21-COUNTIF(E55:N55,"-")),1),D55))</f>
        <v/>
      </c>
    </row>
    <row r="56" spans="1:18" ht="18" customHeight="1">
      <c r="A56" s="75" t="s">
        <v>16</v>
      </c>
      <c r="B56" s="76" t="s">
        <v>101</v>
      </c>
      <c r="C56" s="85" t="s">
        <v>6</v>
      </c>
      <c r="D56" s="143" t="str">
        <f>IF(GH評価表!E56="","",GH評価表!E56)</f>
        <v/>
      </c>
      <c r="E56" s="161"/>
      <c r="F56" s="162"/>
      <c r="G56" s="162"/>
      <c r="H56" s="162"/>
      <c r="I56" s="162"/>
      <c r="J56" s="162"/>
      <c r="K56" s="162"/>
      <c r="L56" s="162"/>
      <c r="M56" s="162"/>
      <c r="N56" s="162"/>
      <c r="O56" s="164"/>
      <c r="Q56" s="159" t="str">
        <f>IF(COUNTIF(E56:N56,"-")=Q21,"-",IF(D56="-",ROUND(SUM(E56:O56)/(Q21-COUNTIF(E56:N56,"-")),1),D56))</f>
        <v/>
      </c>
    </row>
    <row r="57" spans="1:18" ht="18" customHeight="1">
      <c r="A57" s="75" t="s">
        <v>16</v>
      </c>
      <c r="B57" s="76" t="s">
        <v>102</v>
      </c>
      <c r="C57" s="85" t="s">
        <v>8</v>
      </c>
      <c r="D57" s="143" t="str">
        <f>IF(GH評価表!E57="","",GH評価表!E57)</f>
        <v/>
      </c>
      <c r="E57" s="161"/>
      <c r="F57" s="162"/>
      <c r="G57" s="162"/>
      <c r="H57" s="162"/>
      <c r="I57" s="162"/>
      <c r="J57" s="162"/>
      <c r="K57" s="162"/>
      <c r="L57" s="162"/>
      <c r="M57" s="162"/>
      <c r="N57" s="162"/>
      <c r="O57" s="164"/>
      <c r="Q57" s="159" t="str">
        <f>IF(COUNTIF(E57:N57,"-")=Q21,"-",IF(D57="-",ROUND(SUM(E57:O57)/(Q21-COUNTIF(E57:N57,"-")),1),D57))</f>
        <v/>
      </c>
    </row>
    <row r="58" spans="1:18" ht="18" customHeight="1">
      <c r="A58" s="86" t="s">
        <v>24</v>
      </c>
      <c r="B58" s="87" t="s">
        <v>27</v>
      </c>
      <c r="C58" s="85" t="s">
        <v>8</v>
      </c>
      <c r="D58" s="143" t="str">
        <f>IF(GH評価表!E58="","",GH評価表!E58)</f>
        <v/>
      </c>
      <c r="E58" s="161"/>
      <c r="F58" s="162"/>
      <c r="G58" s="162"/>
      <c r="H58" s="162"/>
      <c r="I58" s="162"/>
      <c r="J58" s="162"/>
      <c r="K58" s="162"/>
      <c r="L58" s="162"/>
      <c r="M58" s="162"/>
      <c r="N58" s="162"/>
      <c r="O58" s="164"/>
      <c r="Q58" s="159" t="str">
        <f>IF(COUNTIF(E58:N58,"-")=Q21,"-",IF(D58="-",ROUND(SUM(E58:O58)/(Q21-COUNTIF(E58:N58,"-")),1),D58))</f>
        <v/>
      </c>
    </row>
    <row r="59" spans="1:18" ht="18" customHeight="1">
      <c r="A59" s="56"/>
      <c r="B59" s="57" t="s">
        <v>30</v>
      </c>
      <c r="C59" s="85"/>
      <c r="D59" s="143"/>
      <c r="E59" s="166"/>
      <c r="F59" s="60"/>
      <c r="G59" s="60"/>
      <c r="H59" s="60"/>
      <c r="I59" s="60"/>
      <c r="J59" s="60"/>
      <c r="K59" s="60"/>
      <c r="L59" s="60"/>
      <c r="M59" s="60"/>
      <c r="N59" s="60"/>
      <c r="O59" s="167"/>
      <c r="Q59" s="138"/>
    </row>
    <row r="60" spans="1:18" s="69" customFormat="1" ht="18" customHeight="1">
      <c r="A60" s="78" t="s">
        <v>16</v>
      </c>
      <c r="B60" s="79" t="s">
        <v>31</v>
      </c>
      <c r="C60" s="85" t="s">
        <v>5</v>
      </c>
      <c r="D60" s="143" t="str">
        <f>IF(GH評価表!E60="","",GH評価表!E60)</f>
        <v/>
      </c>
      <c r="E60" s="161"/>
      <c r="F60" s="162"/>
      <c r="G60" s="162"/>
      <c r="H60" s="162"/>
      <c r="I60" s="162"/>
      <c r="J60" s="162"/>
      <c r="K60" s="162"/>
      <c r="L60" s="162"/>
      <c r="M60" s="162"/>
      <c r="N60" s="162"/>
      <c r="O60" s="164"/>
      <c r="Q60" s="159" t="str">
        <f>IF(COUNTIF(E60:N60,"-")=Q21,"-",IF(D60="-",ROUND(SUM(E60:O60)/(Q21-COUNTIF(E60:N60,"-")),1),D60))</f>
        <v/>
      </c>
      <c r="R60" s="160"/>
    </row>
    <row r="61" spans="1:18" s="69" customFormat="1" ht="18" customHeight="1">
      <c r="A61" s="78" t="s">
        <v>17</v>
      </c>
      <c r="B61" s="79" t="s">
        <v>32</v>
      </c>
      <c r="C61" s="85" t="s">
        <v>6</v>
      </c>
      <c r="D61" s="143" t="str">
        <f>IF(GH評価表!E61="","",GH評価表!E61)</f>
        <v/>
      </c>
      <c r="E61" s="161"/>
      <c r="F61" s="162"/>
      <c r="G61" s="162"/>
      <c r="H61" s="162"/>
      <c r="I61" s="162"/>
      <c r="J61" s="162"/>
      <c r="K61" s="162"/>
      <c r="L61" s="162"/>
      <c r="M61" s="162"/>
      <c r="N61" s="162"/>
      <c r="O61" s="164"/>
      <c r="Q61" s="159" t="str">
        <f>IF(COUNTIF(E61:N61,"-")=Q21,"-",IF(D61="-",ROUND(SUM(E61:O61)/(Q21-COUNTIF(E61:N61,"-")),1),D61))</f>
        <v/>
      </c>
      <c r="R61" s="160"/>
    </row>
    <row r="62" spans="1:18" s="69" customFormat="1" ht="18" customHeight="1">
      <c r="A62" s="78" t="s">
        <v>17</v>
      </c>
      <c r="B62" s="79" t="s">
        <v>33</v>
      </c>
      <c r="C62" s="85" t="s">
        <v>6</v>
      </c>
      <c r="D62" s="143" t="str">
        <f>IF(GH評価表!E62="","",GH評価表!E62)</f>
        <v/>
      </c>
      <c r="E62" s="161"/>
      <c r="F62" s="162"/>
      <c r="G62" s="162"/>
      <c r="H62" s="162"/>
      <c r="I62" s="162"/>
      <c r="J62" s="162"/>
      <c r="K62" s="162"/>
      <c r="L62" s="162"/>
      <c r="M62" s="162"/>
      <c r="N62" s="162"/>
      <c r="O62" s="164"/>
      <c r="Q62" s="159" t="str">
        <f>IF(COUNTIF(E62:N62,"-")=Q21,"-",IF(D62="-",ROUND(SUM(E62:O62)/(Q21-COUNTIF(E62:N62,"-")),1),D62))</f>
        <v/>
      </c>
      <c r="R62" s="160"/>
    </row>
    <row r="63" spans="1:18" ht="18" customHeight="1">
      <c r="A63" s="78" t="s">
        <v>16</v>
      </c>
      <c r="B63" s="79" t="s">
        <v>34</v>
      </c>
      <c r="C63" s="85" t="s">
        <v>5</v>
      </c>
      <c r="D63" s="143" t="str">
        <f>IF(GH評価表!E63="","",GH評価表!E63)</f>
        <v/>
      </c>
      <c r="E63" s="161"/>
      <c r="F63" s="162"/>
      <c r="G63" s="162"/>
      <c r="H63" s="162"/>
      <c r="I63" s="162"/>
      <c r="J63" s="162"/>
      <c r="K63" s="162"/>
      <c r="L63" s="162"/>
      <c r="M63" s="162"/>
      <c r="N63" s="162"/>
      <c r="O63" s="164"/>
      <c r="Q63" s="159" t="str">
        <f>IF(COUNTIF(E63:N63,"-")=Q21,"-",IF(D63="-",ROUND(SUM(E63:O63)/(Q21-COUNTIF(E63:N63,"-")),1),D63))</f>
        <v/>
      </c>
    </row>
    <row r="64" spans="1:18" s="69" customFormat="1" ht="18" customHeight="1">
      <c r="A64" s="78" t="s">
        <v>16</v>
      </c>
      <c r="B64" s="79" t="s">
        <v>35</v>
      </c>
      <c r="C64" s="85" t="s">
        <v>5</v>
      </c>
      <c r="D64" s="143" t="str">
        <f>IF(GH評価表!E64="","",GH評価表!E64)</f>
        <v/>
      </c>
      <c r="E64" s="161"/>
      <c r="F64" s="162"/>
      <c r="G64" s="162"/>
      <c r="H64" s="162"/>
      <c r="I64" s="162"/>
      <c r="J64" s="162"/>
      <c r="K64" s="162"/>
      <c r="L64" s="162"/>
      <c r="M64" s="162"/>
      <c r="N64" s="162"/>
      <c r="O64" s="164"/>
      <c r="Q64" s="159" t="str">
        <f>IF(COUNTIF(E64:N64,"-")=Q21,"-",IF(D64="-",ROUND(SUM(E64:O64)/(Q21-COUNTIF(E64:N64,"-")),1),D64))</f>
        <v/>
      </c>
      <c r="R64" s="160"/>
    </row>
    <row r="65" spans="1:18" ht="18" customHeight="1">
      <c r="A65" s="56"/>
      <c r="B65" s="57" t="s">
        <v>36</v>
      </c>
      <c r="C65" s="85"/>
      <c r="D65" s="143"/>
      <c r="E65" s="166"/>
      <c r="F65" s="60"/>
      <c r="G65" s="60"/>
      <c r="H65" s="60"/>
      <c r="I65" s="60"/>
      <c r="J65" s="60"/>
      <c r="K65" s="60"/>
      <c r="L65" s="60"/>
      <c r="M65" s="60"/>
      <c r="N65" s="60"/>
      <c r="O65" s="167"/>
      <c r="Q65" s="138"/>
    </row>
    <row r="66" spans="1:18" ht="18" customHeight="1">
      <c r="A66" s="56"/>
      <c r="B66" s="57" t="s">
        <v>37</v>
      </c>
      <c r="C66" s="85"/>
      <c r="D66" s="143"/>
      <c r="E66" s="166"/>
      <c r="F66" s="60"/>
      <c r="G66" s="60"/>
      <c r="H66" s="60"/>
      <c r="I66" s="60"/>
      <c r="J66" s="60"/>
      <c r="K66" s="60"/>
      <c r="L66" s="60"/>
      <c r="M66" s="60"/>
      <c r="N66" s="60"/>
      <c r="O66" s="167"/>
      <c r="Q66" s="138"/>
    </row>
    <row r="67" spans="1:18" ht="18" customHeight="1">
      <c r="A67" s="78" t="s">
        <v>16</v>
      </c>
      <c r="B67" s="79" t="s">
        <v>38</v>
      </c>
      <c r="C67" s="93" t="s">
        <v>5</v>
      </c>
      <c r="D67" s="143" t="str">
        <f>IF(GH評価表!E67="","",GH評価表!E67)</f>
        <v/>
      </c>
      <c r="E67" s="161"/>
      <c r="F67" s="162"/>
      <c r="G67" s="162"/>
      <c r="H67" s="162"/>
      <c r="I67" s="162"/>
      <c r="J67" s="162"/>
      <c r="K67" s="162"/>
      <c r="L67" s="162"/>
      <c r="M67" s="162"/>
      <c r="N67" s="162"/>
      <c r="O67" s="164"/>
      <c r="Q67" s="159" t="str">
        <f>IF(COUNTIF(E67:N67,"-")=Q21,"-",IF(D67="-",ROUND(SUM(E67:O67)/(Q21-COUNTIF(E67:N67,"-")),1),D67))</f>
        <v/>
      </c>
    </row>
    <row r="68" spans="1:18" s="69" customFormat="1" ht="18" customHeight="1">
      <c r="A68" s="78" t="s">
        <v>16</v>
      </c>
      <c r="B68" s="79" t="s">
        <v>39</v>
      </c>
      <c r="C68" s="93" t="s">
        <v>6</v>
      </c>
      <c r="D68" s="143" t="str">
        <f>IF(GH評価表!E68="","",GH評価表!E68)</f>
        <v/>
      </c>
      <c r="E68" s="161"/>
      <c r="F68" s="162"/>
      <c r="G68" s="162"/>
      <c r="H68" s="162"/>
      <c r="I68" s="162"/>
      <c r="J68" s="162"/>
      <c r="K68" s="162"/>
      <c r="L68" s="162"/>
      <c r="M68" s="162"/>
      <c r="N68" s="162"/>
      <c r="O68" s="164"/>
      <c r="Q68" s="159" t="str">
        <f>IF(COUNTIF(E68:N68,"-")=Q21,"-",IF(D68="-",ROUND(SUM(E68:O68)/(Q21-COUNTIF(E68:N68,"-")),1),D68))</f>
        <v/>
      </c>
      <c r="R68" s="160"/>
    </row>
    <row r="69" spans="1:18" s="69" customFormat="1" ht="18" customHeight="1">
      <c r="A69" s="78" t="s">
        <v>16</v>
      </c>
      <c r="B69" s="79" t="s">
        <v>40</v>
      </c>
      <c r="C69" s="93" t="s">
        <v>6</v>
      </c>
      <c r="D69" s="143" t="str">
        <f>IF(GH評価表!E69="","",GH評価表!E69)</f>
        <v/>
      </c>
      <c r="E69" s="161"/>
      <c r="F69" s="162"/>
      <c r="G69" s="162"/>
      <c r="H69" s="162"/>
      <c r="I69" s="162"/>
      <c r="J69" s="162"/>
      <c r="K69" s="162"/>
      <c r="L69" s="162"/>
      <c r="M69" s="162"/>
      <c r="N69" s="162"/>
      <c r="O69" s="164"/>
      <c r="Q69" s="159" t="str">
        <f>IF(COUNTIF(E69:N69,"-")=Q21,"-",IF(D69="-",ROUND(SUM(E69:O69)/(Q21-COUNTIF(E69:N69,"-")),1),D69))</f>
        <v/>
      </c>
      <c r="R69" s="160"/>
    </row>
    <row r="70" spans="1:18" s="69" customFormat="1" ht="18" customHeight="1">
      <c r="A70" s="78" t="s">
        <v>17</v>
      </c>
      <c r="B70" s="79" t="s">
        <v>104</v>
      </c>
      <c r="C70" s="93" t="s">
        <v>6</v>
      </c>
      <c r="D70" s="143" t="str">
        <f>IF(GH評価表!E70="","",GH評価表!E70)</f>
        <v/>
      </c>
      <c r="E70" s="161"/>
      <c r="F70" s="162"/>
      <c r="G70" s="162"/>
      <c r="H70" s="162"/>
      <c r="I70" s="162"/>
      <c r="J70" s="162"/>
      <c r="K70" s="162"/>
      <c r="L70" s="162"/>
      <c r="M70" s="162"/>
      <c r="N70" s="162"/>
      <c r="O70" s="164"/>
      <c r="Q70" s="159" t="str">
        <f>IF(COUNTIF(E70:N70,"-")=Q21,"-",IF(D70="-",ROUND(SUM(E70:O70)/(Q21-COUNTIF(E70:N70,"-")),1),D70))</f>
        <v/>
      </c>
      <c r="R70" s="160"/>
    </row>
    <row r="71" spans="1:18" s="69" customFormat="1" ht="18" customHeight="1">
      <c r="A71" s="94"/>
      <c r="B71" s="57" t="s">
        <v>41</v>
      </c>
      <c r="C71" s="85"/>
      <c r="D71" s="143"/>
      <c r="E71" s="168"/>
      <c r="F71" s="169"/>
      <c r="G71" s="169"/>
      <c r="H71" s="169"/>
      <c r="I71" s="169"/>
      <c r="J71" s="169"/>
      <c r="K71" s="169"/>
      <c r="L71" s="169"/>
      <c r="M71" s="169"/>
      <c r="N71" s="169"/>
      <c r="O71" s="163"/>
      <c r="Q71" s="138"/>
      <c r="R71" s="160"/>
    </row>
    <row r="72" spans="1:18" s="69" customFormat="1" ht="18" customHeight="1">
      <c r="A72" s="78" t="s">
        <v>17</v>
      </c>
      <c r="B72" s="79" t="s">
        <v>42</v>
      </c>
      <c r="C72" s="85" t="s">
        <v>5</v>
      </c>
      <c r="D72" s="143" t="str">
        <f>IF(GH評価表!E72="","",GH評価表!E72)</f>
        <v/>
      </c>
      <c r="E72" s="161"/>
      <c r="F72" s="162"/>
      <c r="G72" s="162"/>
      <c r="H72" s="162"/>
      <c r="I72" s="162"/>
      <c r="J72" s="162"/>
      <c r="K72" s="162"/>
      <c r="L72" s="162"/>
      <c r="M72" s="162"/>
      <c r="N72" s="162"/>
      <c r="O72" s="164"/>
      <c r="Q72" s="159" t="str">
        <f>IF(COUNTIF(E72:N72,"-")=Q21,"-",IF(D72="-",ROUND(SUM(E72:O72)/(Q21-COUNTIF(E72:N72,"-")),1),D72))</f>
        <v/>
      </c>
      <c r="R72" s="160"/>
    </row>
    <row r="73" spans="1:18" ht="18" customHeight="1">
      <c r="A73" s="78" t="s">
        <v>16</v>
      </c>
      <c r="B73" s="79" t="s">
        <v>43</v>
      </c>
      <c r="C73" s="85" t="s">
        <v>5</v>
      </c>
      <c r="D73" s="143" t="str">
        <f>IF(GH評価表!E73="","",GH評価表!E73)</f>
        <v/>
      </c>
      <c r="E73" s="161"/>
      <c r="F73" s="162"/>
      <c r="G73" s="162"/>
      <c r="H73" s="162"/>
      <c r="I73" s="162"/>
      <c r="J73" s="162"/>
      <c r="K73" s="162"/>
      <c r="L73" s="162"/>
      <c r="M73" s="162"/>
      <c r="N73" s="162"/>
      <c r="O73" s="164"/>
      <c r="Q73" s="159" t="str">
        <f>IF(COUNTIF(E73:N73,"-")=Q21,"-",IF(D73="-",ROUND(SUM(E73:O73)/(Q21-COUNTIF(E73:N73,"-")),1),D73))</f>
        <v/>
      </c>
    </row>
    <row r="74" spans="1:18" ht="18" customHeight="1">
      <c r="A74" s="78" t="s">
        <v>16</v>
      </c>
      <c r="B74" s="79" t="s">
        <v>44</v>
      </c>
      <c r="C74" s="85" t="s">
        <v>5</v>
      </c>
      <c r="D74" s="143" t="str">
        <f>IF(GH評価表!E74="","",GH評価表!E74)</f>
        <v/>
      </c>
      <c r="E74" s="161"/>
      <c r="F74" s="162"/>
      <c r="G74" s="162"/>
      <c r="H74" s="162"/>
      <c r="I74" s="162"/>
      <c r="J74" s="162"/>
      <c r="K74" s="162"/>
      <c r="L74" s="162"/>
      <c r="M74" s="162"/>
      <c r="N74" s="162"/>
      <c r="O74" s="164"/>
      <c r="Q74" s="159" t="str">
        <f>IF(COUNTIF(E74:N74,"-")=Q21,"-",IF(D74="-",ROUND(SUM(E74:O74)/(Q21-COUNTIF(E74:N74,"-")),1),D74))</f>
        <v/>
      </c>
    </row>
    <row r="75" spans="1:18" ht="18" customHeight="1">
      <c r="A75" s="75" t="s">
        <v>16</v>
      </c>
      <c r="B75" s="79" t="s">
        <v>45</v>
      </c>
      <c r="C75" s="85" t="s">
        <v>5</v>
      </c>
      <c r="D75" s="143" t="str">
        <f>IF(GH評価表!E75="","",GH評価表!E75)</f>
        <v/>
      </c>
      <c r="E75" s="161"/>
      <c r="F75" s="162"/>
      <c r="G75" s="162"/>
      <c r="H75" s="162"/>
      <c r="I75" s="162"/>
      <c r="J75" s="162"/>
      <c r="K75" s="162"/>
      <c r="L75" s="162"/>
      <c r="M75" s="162"/>
      <c r="N75" s="162"/>
      <c r="O75" s="164"/>
      <c r="Q75" s="159" t="str">
        <f>IF(COUNTIF(E75:N75,"-")=Q21,"-",IF(D75="-",ROUND(SUM(E75:O75)/(Q21-COUNTIF(E75:N75,"-")),1),D75))</f>
        <v/>
      </c>
    </row>
    <row r="76" spans="1:18" s="95" customFormat="1" ht="18" customHeight="1">
      <c r="A76" s="78" t="s">
        <v>16</v>
      </c>
      <c r="B76" s="79" t="s">
        <v>46</v>
      </c>
      <c r="C76" s="85" t="s">
        <v>5</v>
      </c>
      <c r="D76" s="143" t="str">
        <f>IF(GH評価表!E76="","",GH評価表!E76)</f>
        <v/>
      </c>
      <c r="E76" s="161"/>
      <c r="F76" s="162"/>
      <c r="G76" s="162"/>
      <c r="H76" s="162"/>
      <c r="I76" s="162"/>
      <c r="J76" s="162"/>
      <c r="K76" s="162"/>
      <c r="L76" s="162"/>
      <c r="M76" s="162"/>
      <c r="N76" s="162"/>
      <c r="O76" s="164"/>
      <c r="Q76" s="159" t="str">
        <f>IF(COUNTIF(E76:N76,"-")=Q21,"-",IF(D76="-",ROUND(SUM(E76:O76)/(Q21-COUNTIF(E76:N76,"-")),1),D76))</f>
        <v/>
      </c>
      <c r="R76" s="170"/>
    </row>
    <row r="77" spans="1:18" s="96" customFormat="1" ht="18" customHeight="1">
      <c r="A77" s="78" t="s">
        <v>16</v>
      </c>
      <c r="B77" s="79" t="s">
        <v>47</v>
      </c>
      <c r="C77" s="85" t="s">
        <v>5</v>
      </c>
      <c r="D77" s="143" t="str">
        <f>IF(GH評価表!E77="","",GH評価表!E77)</f>
        <v/>
      </c>
      <c r="E77" s="161"/>
      <c r="F77" s="162"/>
      <c r="G77" s="162"/>
      <c r="H77" s="162"/>
      <c r="I77" s="162"/>
      <c r="J77" s="162"/>
      <c r="K77" s="162"/>
      <c r="L77" s="162"/>
      <c r="M77" s="162"/>
      <c r="N77" s="162"/>
      <c r="O77" s="164"/>
      <c r="Q77" s="159" t="str">
        <f>IF(COUNTIF(E77:N77,"-")=Q21,"-",IF(D77="-",ROUND(SUM(E77:O77)/(Q21-COUNTIF(E77:N77,"-")),1),D77))</f>
        <v/>
      </c>
      <c r="R77" s="171"/>
    </row>
    <row r="78" spans="1:18" s="97" customFormat="1" ht="18" customHeight="1">
      <c r="A78" s="78" t="s">
        <v>16</v>
      </c>
      <c r="B78" s="79" t="s">
        <v>48</v>
      </c>
      <c r="C78" s="85" t="s">
        <v>5</v>
      </c>
      <c r="D78" s="143" t="str">
        <f>IF(GH評価表!E78="","",GH評価表!E78)</f>
        <v/>
      </c>
      <c r="E78" s="161"/>
      <c r="F78" s="162"/>
      <c r="G78" s="162"/>
      <c r="H78" s="162"/>
      <c r="I78" s="162"/>
      <c r="J78" s="162"/>
      <c r="K78" s="162"/>
      <c r="L78" s="162"/>
      <c r="M78" s="162"/>
      <c r="N78" s="162"/>
      <c r="O78" s="164"/>
      <c r="Q78" s="159" t="str">
        <f>IF(COUNTIF(E78:N78,"-")=Q21,"-",IF(D78="-",ROUND(SUM(E78:O78)/(Q21-COUNTIF(E78:N78,"-")),1),D78))</f>
        <v/>
      </c>
      <c r="R78" s="172"/>
    </row>
    <row r="79" spans="1:18" s="69" customFormat="1" ht="18" customHeight="1">
      <c r="A79" s="78" t="s">
        <v>16</v>
      </c>
      <c r="B79" s="79" t="s">
        <v>49</v>
      </c>
      <c r="C79" s="85" t="s">
        <v>5</v>
      </c>
      <c r="D79" s="143" t="str">
        <f>IF(GH評価表!E79="","",GH評価表!E79)</f>
        <v/>
      </c>
      <c r="E79" s="161"/>
      <c r="F79" s="162"/>
      <c r="G79" s="162"/>
      <c r="H79" s="162"/>
      <c r="I79" s="162"/>
      <c r="J79" s="162"/>
      <c r="K79" s="162"/>
      <c r="L79" s="162"/>
      <c r="M79" s="162"/>
      <c r="N79" s="162"/>
      <c r="O79" s="164"/>
      <c r="Q79" s="159" t="str">
        <f>IF(COUNTIF(E79:N79,"-")=Q21,"-",IF(D79="-",ROUND(SUM(E79:O79)/(Q21-COUNTIF(E79:N79,"-")),1),D79))</f>
        <v/>
      </c>
      <c r="R79" s="160"/>
    </row>
    <row r="80" spans="1:18" s="69" customFormat="1" ht="18" customHeight="1">
      <c r="A80" s="78" t="s">
        <v>16</v>
      </c>
      <c r="B80" s="79" t="s">
        <v>50</v>
      </c>
      <c r="C80" s="85" t="s">
        <v>5</v>
      </c>
      <c r="D80" s="143" t="str">
        <f>IF(GH評価表!E80="","",GH評価表!E80)</f>
        <v/>
      </c>
      <c r="E80" s="161"/>
      <c r="F80" s="162"/>
      <c r="G80" s="162"/>
      <c r="H80" s="162"/>
      <c r="I80" s="162"/>
      <c r="J80" s="162"/>
      <c r="K80" s="162"/>
      <c r="L80" s="162"/>
      <c r="M80" s="162"/>
      <c r="N80" s="162"/>
      <c r="O80" s="164"/>
      <c r="Q80" s="159" t="str">
        <f>IF(COUNTIF(E80:N80,"-")=Q21,"-",IF(D80="-",ROUND(SUM(E80:O80)/(Q21-COUNTIF(E80:N80,"-")),1),D80))</f>
        <v/>
      </c>
      <c r="R80" s="160"/>
    </row>
    <row r="81" spans="1:18" s="69" customFormat="1" ht="18" customHeight="1">
      <c r="A81" s="78" t="s">
        <v>16</v>
      </c>
      <c r="B81" s="79" t="s">
        <v>51</v>
      </c>
      <c r="C81" s="85" t="s">
        <v>5</v>
      </c>
      <c r="D81" s="143" t="str">
        <f>IF(GH評価表!E81="","",GH評価表!E81)</f>
        <v/>
      </c>
      <c r="E81" s="161"/>
      <c r="F81" s="162"/>
      <c r="G81" s="162"/>
      <c r="H81" s="162"/>
      <c r="I81" s="162"/>
      <c r="J81" s="162"/>
      <c r="K81" s="162"/>
      <c r="L81" s="162"/>
      <c r="M81" s="162"/>
      <c r="N81" s="162"/>
      <c r="O81" s="164"/>
      <c r="Q81" s="159" t="str">
        <f>IF(COUNTIF(E81:N81,"-")=Q21,"-",IF(D81="-",ROUND(SUM(E81:O81)/(Q21-COUNTIF(E81:N81,"-")),1),D81))</f>
        <v/>
      </c>
      <c r="R81" s="160"/>
    </row>
    <row r="82" spans="1:18" ht="18" customHeight="1">
      <c r="A82" s="78" t="s">
        <v>16</v>
      </c>
      <c r="B82" s="79" t="s">
        <v>52</v>
      </c>
      <c r="C82" s="85" t="s">
        <v>6</v>
      </c>
      <c r="D82" s="143" t="str">
        <f>IF(GH評価表!E82="","",GH評価表!E82)</f>
        <v/>
      </c>
      <c r="E82" s="161"/>
      <c r="F82" s="162"/>
      <c r="G82" s="162"/>
      <c r="H82" s="162"/>
      <c r="I82" s="162"/>
      <c r="J82" s="162"/>
      <c r="K82" s="162"/>
      <c r="L82" s="162"/>
      <c r="M82" s="162"/>
      <c r="N82" s="162"/>
      <c r="O82" s="164"/>
      <c r="Q82" s="159" t="str">
        <f>IF(COUNTIF(E82:N82,"-")=Q21,"-",IF(D82="-",ROUND(SUM(E82:O82)/(Q21-COUNTIF(E82:N82,"-")),1),D82))</f>
        <v/>
      </c>
    </row>
    <row r="83" spans="1:18" ht="18" customHeight="1">
      <c r="A83" s="78" t="s">
        <v>16</v>
      </c>
      <c r="B83" s="79" t="s">
        <v>54</v>
      </c>
      <c r="C83" s="85" t="s">
        <v>5</v>
      </c>
      <c r="D83" s="143" t="str">
        <f>IF(GH評価表!E83="","",GH評価表!E83)</f>
        <v/>
      </c>
      <c r="E83" s="161"/>
      <c r="F83" s="162"/>
      <c r="G83" s="162"/>
      <c r="H83" s="162"/>
      <c r="I83" s="162"/>
      <c r="J83" s="162"/>
      <c r="K83" s="162"/>
      <c r="L83" s="162"/>
      <c r="M83" s="162"/>
      <c r="N83" s="162"/>
      <c r="O83" s="164"/>
      <c r="Q83" s="159" t="str">
        <f>IF(COUNTIF(E83:N83,"-")=Q21,"-",IF(D83="-",ROUND(SUM(E83:O83)/(Q21-COUNTIF(E83:N83,"-")),1),D83))</f>
        <v/>
      </c>
    </row>
    <row r="84" spans="1:18" ht="18" customHeight="1">
      <c r="A84" s="88" t="s">
        <v>55</v>
      </c>
      <c r="B84" s="89" t="s">
        <v>42</v>
      </c>
      <c r="C84" s="85" t="s">
        <v>5</v>
      </c>
      <c r="D84" s="143" t="str">
        <f>IF(GH評価表!E84="","",GH評価表!E84)</f>
        <v/>
      </c>
      <c r="E84" s="161"/>
      <c r="F84" s="162"/>
      <c r="G84" s="162"/>
      <c r="H84" s="162"/>
      <c r="I84" s="162"/>
      <c r="J84" s="162"/>
      <c r="K84" s="162"/>
      <c r="L84" s="162"/>
      <c r="M84" s="162"/>
      <c r="N84" s="162"/>
      <c r="O84" s="164"/>
      <c r="Q84" s="159" t="str">
        <f>IF(COUNTIF(E84:N84,"-")=Q21,"-",IF(D84="-",ROUND(SUM(E84:O84)/(Q21-COUNTIF(E84:N84,"-")),1),D84))</f>
        <v/>
      </c>
    </row>
    <row r="85" spans="1:18" ht="18" customHeight="1">
      <c r="A85" s="88" t="s">
        <v>55</v>
      </c>
      <c r="B85" s="89" t="s">
        <v>43</v>
      </c>
      <c r="C85" s="85" t="s">
        <v>5</v>
      </c>
      <c r="D85" s="143" t="str">
        <f>IF(GH評価表!E85="","",GH評価表!E85)</f>
        <v/>
      </c>
      <c r="E85" s="161"/>
      <c r="F85" s="162"/>
      <c r="G85" s="162"/>
      <c r="H85" s="162"/>
      <c r="I85" s="162"/>
      <c r="J85" s="162"/>
      <c r="K85" s="162"/>
      <c r="L85" s="162"/>
      <c r="M85" s="162"/>
      <c r="N85" s="162"/>
      <c r="O85" s="164"/>
      <c r="Q85" s="159" t="str">
        <f>IF(COUNTIF(E85:N85,"-")=Q21,"-",IF(D85="-",ROUND(SUM(E85:O85)/(Q21-COUNTIF(E85:N85,"-")),1),D85))</f>
        <v/>
      </c>
    </row>
    <row r="86" spans="1:18" ht="18" customHeight="1">
      <c r="A86" s="56"/>
      <c r="B86" s="57" t="s">
        <v>56</v>
      </c>
      <c r="C86" s="85"/>
      <c r="D86" s="143"/>
      <c r="E86" s="166"/>
      <c r="F86" s="60"/>
      <c r="G86" s="60"/>
      <c r="H86" s="60"/>
      <c r="I86" s="60"/>
      <c r="J86" s="60"/>
      <c r="K86" s="60"/>
      <c r="L86" s="60"/>
      <c r="M86" s="60"/>
      <c r="N86" s="60"/>
      <c r="O86" s="167"/>
      <c r="Q86" s="138"/>
    </row>
    <row r="87" spans="1:18" ht="18" customHeight="1">
      <c r="A87" s="56"/>
      <c r="B87" s="57" t="s">
        <v>57</v>
      </c>
      <c r="C87" s="85"/>
      <c r="D87" s="143"/>
      <c r="E87" s="166"/>
      <c r="F87" s="60"/>
      <c r="G87" s="60"/>
      <c r="H87" s="60"/>
      <c r="I87" s="60"/>
      <c r="J87" s="60"/>
      <c r="K87" s="60"/>
      <c r="L87" s="60"/>
      <c r="M87" s="60"/>
      <c r="N87" s="60"/>
      <c r="O87" s="167"/>
      <c r="Q87" s="138"/>
    </row>
    <row r="88" spans="1:18" s="69" customFormat="1" ht="18" customHeight="1">
      <c r="A88" s="75" t="s">
        <v>16</v>
      </c>
      <c r="B88" s="76" t="s">
        <v>58</v>
      </c>
      <c r="C88" s="85" t="s">
        <v>5</v>
      </c>
      <c r="D88" s="143" t="str">
        <f>IF(GH評価表!E88="","",GH評価表!E88)</f>
        <v/>
      </c>
      <c r="E88" s="161"/>
      <c r="F88" s="162"/>
      <c r="G88" s="162"/>
      <c r="H88" s="162"/>
      <c r="I88" s="162"/>
      <c r="J88" s="162"/>
      <c r="K88" s="162"/>
      <c r="L88" s="162"/>
      <c r="M88" s="162"/>
      <c r="N88" s="162"/>
      <c r="O88" s="164"/>
      <c r="Q88" s="159" t="str">
        <f>IF(COUNTIF(E88:N88,"-")=Q21,"-",IF(D88="-",ROUND(SUM(E88:O88)/(Q21-COUNTIF(E88:N88,"-")),1),D88))</f>
        <v/>
      </c>
      <c r="R88" s="160"/>
    </row>
    <row r="89" spans="1:18" ht="18" customHeight="1">
      <c r="A89" s="75" t="s">
        <v>17</v>
      </c>
      <c r="B89" s="76" t="s">
        <v>99</v>
      </c>
      <c r="C89" s="85" t="s">
        <v>6</v>
      </c>
      <c r="D89" s="143" t="str">
        <f>IF(GH評価表!E89="","",GH評価表!E89)</f>
        <v/>
      </c>
      <c r="E89" s="161"/>
      <c r="F89" s="162"/>
      <c r="G89" s="162"/>
      <c r="H89" s="162"/>
      <c r="I89" s="162"/>
      <c r="J89" s="162"/>
      <c r="K89" s="162"/>
      <c r="L89" s="162"/>
      <c r="M89" s="162"/>
      <c r="N89" s="162"/>
      <c r="O89" s="164"/>
      <c r="Q89" s="159" t="str">
        <f>IF(COUNTIF(E89:N89,"-")=Q21,"-",IF(D89="-",ROUND(SUM(E89:O89)/(Q21-COUNTIF(E89:N89,"-")),1),D89))</f>
        <v/>
      </c>
    </row>
    <row r="90" spans="1:18" ht="18" customHeight="1">
      <c r="A90" s="75" t="s">
        <v>16</v>
      </c>
      <c r="B90" s="76" t="s">
        <v>100</v>
      </c>
      <c r="C90" s="85" t="s">
        <v>5</v>
      </c>
      <c r="D90" s="143" t="str">
        <f>IF(GH評価表!E90="","",GH評価表!E90)</f>
        <v/>
      </c>
      <c r="E90" s="161"/>
      <c r="F90" s="162"/>
      <c r="G90" s="162"/>
      <c r="H90" s="162"/>
      <c r="I90" s="162"/>
      <c r="J90" s="162"/>
      <c r="K90" s="162"/>
      <c r="L90" s="162"/>
      <c r="M90" s="162"/>
      <c r="N90" s="162"/>
      <c r="O90" s="164"/>
      <c r="Q90" s="159" t="str">
        <f>IF(COUNTIF(E90:N90,"-")=Q21,"-",IF(D90="-",ROUND(SUM(E90:O90)/(Q21-COUNTIF(E90:N90,"-")),1),D90))</f>
        <v/>
      </c>
    </row>
    <row r="91" spans="1:18" s="69" customFormat="1" ht="18" customHeight="1">
      <c r="A91" s="75" t="s">
        <v>17</v>
      </c>
      <c r="B91" s="76" t="s">
        <v>98</v>
      </c>
      <c r="C91" s="85" t="s">
        <v>6</v>
      </c>
      <c r="D91" s="143" t="str">
        <f>IF(GH評価表!E91="","",GH評価表!E91)</f>
        <v/>
      </c>
      <c r="E91" s="161"/>
      <c r="F91" s="162"/>
      <c r="G91" s="162"/>
      <c r="H91" s="162"/>
      <c r="I91" s="162"/>
      <c r="J91" s="162"/>
      <c r="K91" s="162"/>
      <c r="L91" s="162"/>
      <c r="M91" s="162"/>
      <c r="N91" s="162"/>
      <c r="O91" s="164"/>
      <c r="Q91" s="159" t="str">
        <f>IF(COUNTIF(E91:N91,"-")=Q21,"-",IF(D91="-",ROUND(SUM(E91:O91)/(Q21-COUNTIF(E91:N91,"-")),1),D91))</f>
        <v/>
      </c>
      <c r="R91" s="160"/>
    </row>
    <row r="92" spans="1:18" ht="18" customHeight="1">
      <c r="A92" s="56"/>
      <c r="B92" s="57" t="s">
        <v>59</v>
      </c>
      <c r="C92" s="85"/>
      <c r="D92" s="143"/>
      <c r="E92" s="166"/>
      <c r="F92" s="60"/>
      <c r="G92" s="60"/>
      <c r="H92" s="60"/>
      <c r="I92" s="60"/>
      <c r="J92" s="60"/>
      <c r="K92" s="60"/>
      <c r="L92" s="60"/>
      <c r="M92" s="60"/>
      <c r="N92" s="60"/>
      <c r="O92" s="167"/>
      <c r="Q92" s="138"/>
    </row>
    <row r="93" spans="1:18" s="69" customFormat="1" ht="18" customHeight="1">
      <c r="A93" s="78" t="s">
        <v>16</v>
      </c>
      <c r="B93" s="79" t="s">
        <v>60</v>
      </c>
      <c r="C93" s="85" t="s">
        <v>5</v>
      </c>
      <c r="D93" s="143" t="str">
        <f>IF(GH評価表!E93="","",GH評価表!E93)</f>
        <v/>
      </c>
      <c r="E93" s="161"/>
      <c r="F93" s="162"/>
      <c r="G93" s="162"/>
      <c r="H93" s="162"/>
      <c r="I93" s="162"/>
      <c r="J93" s="162"/>
      <c r="K93" s="162"/>
      <c r="L93" s="162"/>
      <c r="M93" s="162"/>
      <c r="N93" s="162"/>
      <c r="O93" s="164"/>
      <c r="Q93" s="159" t="str">
        <f>IF(COUNTIF(E93:N93,"-")=Q21,"-",IF(D93="-",ROUND(SUM(E93:O93)/(Q21-COUNTIF(E93:N93,"-")),1),D93))</f>
        <v/>
      </c>
      <c r="R93" s="160"/>
    </row>
    <row r="94" spans="1:18" ht="18" customHeight="1">
      <c r="A94" s="78" t="s">
        <v>16</v>
      </c>
      <c r="B94" s="79" t="s">
        <v>61</v>
      </c>
      <c r="C94" s="85" t="s">
        <v>6</v>
      </c>
      <c r="D94" s="143" t="str">
        <f>IF(GH評価表!E94="","",GH評価表!E94)</f>
        <v/>
      </c>
      <c r="E94" s="161"/>
      <c r="F94" s="162"/>
      <c r="G94" s="162"/>
      <c r="H94" s="162"/>
      <c r="I94" s="162"/>
      <c r="J94" s="162"/>
      <c r="K94" s="162"/>
      <c r="L94" s="162"/>
      <c r="M94" s="162"/>
      <c r="N94" s="162"/>
      <c r="O94" s="164"/>
      <c r="Q94" s="159" t="str">
        <f>IF(COUNTIF(E94:N94,"-")=Q21,"-",IF(D94="-",ROUND(SUM(E94:O94)/(Q21-COUNTIF(E94:N94,"-")),1),D94))</f>
        <v/>
      </c>
    </row>
    <row r="95" spans="1:18" ht="18" customHeight="1">
      <c r="A95" s="78" t="s">
        <v>16</v>
      </c>
      <c r="B95" s="79" t="s">
        <v>62</v>
      </c>
      <c r="C95" s="85" t="s">
        <v>6</v>
      </c>
      <c r="D95" s="143" t="str">
        <f>IF(GH評価表!E95="","",GH評価表!E95)</f>
        <v/>
      </c>
      <c r="E95" s="161"/>
      <c r="F95" s="162"/>
      <c r="G95" s="162"/>
      <c r="H95" s="162"/>
      <c r="I95" s="162"/>
      <c r="J95" s="162"/>
      <c r="K95" s="162"/>
      <c r="L95" s="162"/>
      <c r="M95" s="162"/>
      <c r="N95" s="162"/>
      <c r="O95" s="164"/>
      <c r="Q95" s="159" t="str">
        <f>IF(COUNTIF(E95:N95,"-")=Q21,"-",IF(D95="-",ROUND(SUM(E95:O95)/(Q21-COUNTIF(E95:N95,"-")),1),D95))</f>
        <v/>
      </c>
    </row>
    <row r="96" spans="1:18" ht="18" customHeight="1">
      <c r="A96" s="56"/>
      <c r="B96" s="57" t="s">
        <v>63</v>
      </c>
      <c r="C96" s="85"/>
      <c r="D96" s="143"/>
      <c r="E96" s="166"/>
      <c r="F96" s="60"/>
      <c r="G96" s="60"/>
      <c r="H96" s="60"/>
      <c r="I96" s="60"/>
      <c r="J96" s="60"/>
      <c r="K96" s="60"/>
      <c r="L96" s="60"/>
      <c r="M96" s="60"/>
      <c r="N96" s="60"/>
      <c r="O96" s="167"/>
      <c r="Q96" s="138"/>
    </row>
    <row r="97" spans="1:18" s="69" customFormat="1" ht="18" customHeight="1">
      <c r="A97" s="78" t="s">
        <v>16</v>
      </c>
      <c r="B97" s="79" t="s">
        <v>64</v>
      </c>
      <c r="C97" s="85" t="s">
        <v>5</v>
      </c>
      <c r="D97" s="143" t="str">
        <f>IF(GH評価表!E97="","",GH評価表!E97)</f>
        <v/>
      </c>
      <c r="E97" s="161"/>
      <c r="F97" s="162"/>
      <c r="G97" s="162"/>
      <c r="H97" s="162"/>
      <c r="I97" s="162"/>
      <c r="J97" s="162"/>
      <c r="K97" s="162"/>
      <c r="L97" s="162"/>
      <c r="M97" s="162"/>
      <c r="N97" s="162"/>
      <c r="O97" s="164"/>
      <c r="Q97" s="159" t="str">
        <f>IF(COUNTIF(E97:N97,"-")=Q21,"-",IF(D97="-",ROUND(SUM(E97:O97)/(Q21-COUNTIF(E97:N97,"-")),1),D97))</f>
        <v/>
      </c>
      <c r="R97" s="160"/>
    </row>
    <row r="98" spans="1:18" ht="18" customHeight="1">
      <c r="A98" s="78" t="s">
        <v>16</v>
      </c>
      <c r="B98" s="79" t="s">
        <v>65</v>
      </c>
      <c r="C98" s="85" t="s">
        <v>5</v>
      </c>
      <c r="D98" s="143" t="str">
        <f>IF(GH評価表!E98="","",GH評価表!E98)</f>
        <v/>
      </c>
      <c r="E98" s="161"/>
      <c r="F98" s="162"/>
      <c r="G98" s="162"/>
      <c r="H98" s="162"/>
      <c r="I98" s="162"/>
      <c r="J98" s="162"/>
      <c r="K98" s="162"/>
      <c r="L98" s="162"/>
      <c r="M98" s="162"/>
      <c r="N98" s="162"/>
      <c r="O98" s="164"/>
      <c r="Q98" s="159" t="str">
        <f>IF(COUNTIF(E98:N98,"-")=Q21,"-",IF(D98="-",ROUND(SUM(E98:O98)/(Q21-COUNTIF(E98:N98,"-")),1),D98))</f>
        <v/>
      </c>
    </row>
    <row r="99" spans="1:18" s="69" customFormat="1" ht="18" customHeight="1">
      <c r="A99" s="78" t="s">
        <v>16</v>
      </c>
      <c r="B99" s="79" t="s">
        <v>66</v>
      </c>
      <c r="C99" s="85" t="s">
        <v>5</v>
      </c>
      <c r="D99" s="143" t="str">
        <f>IF(GH評価表!E99="","",GH評価表!E99)</f>
        <v/>
      </c>
      <c r="E99" s="161"/>
      <c r="F99" s="162"/>
      <c r="G99" s="162"/>
      <c r="H99" s="162"/>
      <c r="I99" s="162"/>
      <c r="J99" s="162"/>
      <c r="K99" s="162"/>
      <c r="L99" s="162"/>
      <c r="M99" s="162"/>
      <c r="N99" s="162"/>
      <c r="O99" s="164"/>
      <c r="Q99" s="159" t="str">
        <f>IF(COUNTIF(E99:N99,"-")=Q21,"-",IF(D99="-",ROUND(SUM(E99:O99)/(Q21-COUNTIF(E99:N99,"-")),1),D99))</f>
        <v/>
      </c>
      <c r="R99" s="160"/>
    </row>
    <row r="100" spans="1:18" ht="18" customHeight="1">
      <c r="A100" s="78" t="s">
        <v>16</v>
      </c>
      <c r="B100" s="79" t="s">
        <v>67</v>
      </c>
      <c r="C100" s="85" t="s">
        <v>6</v>
      </c>
      <c r="D100" s="143" t="str">
        <f>IF(GH評価表!E100="","",GH評価表!E100)</f>
        <v/>
      </c>
      <c r="E100" s="161"/>
      <c r="F100" s="162"/>
      <c r="G100" s="162"/>
      <c r="H100" s="162"/>
      <c r="I100" s="162"/>
      <c r="J100" s="162"/>
      <c r="K100" s="162"/>
      <c r="L100" s="162"/>
      <c r="M100" s="162"/>
      <c r="N100" s="162"/>
      <c r="O100" s="164"/>
      <c r="Q100" s="159" t="str">
        <f>IF(COUNTIF(E100:N100,"-")=Q21,"-",IF(D100="-",ROUND(SUM(E100:O100)/(Q21-COUNTIF(E100:N100,"-")),1),D100))</f>
        <v/>
      </c>
    </row>
    <row r="101" spans="1:18" ht="18" customHeight="1">
      <c r="A101" s="78" t="s">
        <v>16</v>
      </c>
      <c r="B101" s="79" t="s">
        <v>68</v>
      </c>
      <c r="C101" s="85" t="s">
        <v>6</v>
      </c>
      <c r="D101" s="143" t="str">
        <f>IF(GH評価表!E101="","",GH評価表!E101)</f>
        <v/>
      </c>
      <c r="E101" s="161"/>
      <c r="F101" s="162"/>
      <c r="G101" s="162"/>
      <c r="H101" s="162"/>
      <c r="I101" s="162"/>
      <c r="J101" s="162"/>
      <c r="K101" s="162"/>
      <c r="L101" s="162"/>
      <c r="M101" s="162"/>
      <c r="N101" s="162"/>
      <c r="O101" s="164"/>
      <c r="Q101" s="159" t="str">
        <f>IF(COUNTIF(E101:N101,"-")=Q21,"-",IF(D101="-",ROUND(SUM(E101:O101)/(Q21-COUNTIF(E101:N101,"-")),1),D101))</f>
        <v/>
      </c>
    </row>
    <row r="102" spans="1:18" s="69" customFormat="1" ht="18" customHeight="1">
      <c r="A102" s="78" t="s">
        <v>16</v>
      </c>
      <c r="B102" s="79" t="s">
        <v>69</v>
      </c>
      <c r="C102" s="85" t="s">
        <v>5</v>
      </c>
      <c r="D102" s="143" t="str">
        <f>IF(GH評価表!E102="","",GH評価表!E102)</f>
        <v/>
      </c>
      <c r="E102" s="161"/>
      <c r="F102" s="162"/>
      <c r="G102" s="162"/>
      <c r="H102" s="162"/>
      <c r="I102" s="162"/>
      <c r="J102" s="162"/>
      <c r="K102" s="162"/>
      <c r="L102" s="162"/>
      <c r="M102" s="162"/>
      <c r="N102" s="162"/>
      <c r="O102" s="164"/>
      <c r="Q102" s="159" t="str">
        <f>IF(COUNTIF(E102:N102,"-")=Q21,"-",IF(D102="-",ROUND(SUM(E102:O102)/(Q21-COUNTIF(E102:N102,"-")),1),D102))</f>
        <v/>
      </c>
      <c r="R102" s="160"/>
    </row>
    <row r="103" spans="1:18" ht="18" customHeight="1">
      <c r="A103" s="56"/>
      <c r="B103" s="57" t="s">
        <v>143</v>
      </c>
      <c r="C103" s="85"/>
      <c r="D103" s="143"/>
      <c r="E103" s="166"/>
      <c r="F103" s="60"/>
      <c r="G103" s="60"/>
      <c r="H103" s="60"/>
      <c r="I103" s="60"/>
      <c r="J103" s="60"/>
      <c r="K103" s="60"/>
      <c r="L103" s="60"/>
      <c r="M103" s="60"/>
      <c r="N103" s="60"/>
      <c r="O103" s="167"/>
      <c r="Q103" s="138"/>
    </row>
    <row r="104" spans="1:18" s="69" customFormat="1" ht="18" customHeight="1">
      <c r="A104" s="63" t="s">
        <v>7</v>
      </c>
      <c r="B104" s="64" t="s">
        <v>70</v>
      </c>
      <c r="C104" s="85" t="s">
        <v>5</v>
      </c>
      <c r="D104" s="143" t="str">
        <f>IF(GH評価表!E104="","",GH評価表!E104)</f>
        <v/>
      </c>
      <c r="E104" s="161"/>
      <c r="F104" s="162"/>
      <c r="G104" s="162"/>
      <c r="H104" s="162"/>
      <c r="I104" s="162"/>
      <c r="J104" s="162"/>
      <c r="K104" s="162"/>
      <c r="L104" s="162"/>
      <c r="M104" s="162"/>
      <c r="N104" s="162"/>
      <c r="O104" s="164"/>
      <c r="Q104" s="159" t="str">
        <f>IF(COUNTIF(E104:N104,"-")=Q21,"-",IF(D104="-",ROUND(SUM(E104:O104)/(Q21-COUNTIF(E104:N104,"-")),1),D104))</f>
        <v/>
      </c>
      <c r="R104" s="160"/>
    </row>
    <row r="105" spans="1:18" s="69" customFormat="1" ht="18" customHeight="1">
      <c r="A105" s="63" t="s">
        <v>7</v>
      </c>
      <c r="B105" s="64" t="s">
        <v>71</v>
      </c>
      <c r="C105" s="85" t="s">
        <v>6</v>
      </c>
      <c r="D105" s="143" t="str">
        <f>IF(GH評価表!E105="","",GH評価表!E105)</f>
        <v/>
      </c>
      <c r="E105" s="161"/>
      <c r="F105" s="162"/>
      <c r="G105" s="162"/>
      <c r="H105" s="162"/>
      <c r="I105" s="162"/>
      <c r="J105" s="162"/>
      <c r="K105" s="162"/>
      <c r="L105" s="162"/>
      <c r="M105" s="162"/>
      <c r="N105" s="162"/>
      <c r="O105" s="164"/>
      <c r="Q105" s="159" t="str">
        <f>IF(COUNTIF(E105:N105,"-")=Q21,"-",IF(D105="-",ROUND(SUM(E105:O105)/(Q21-COUNTIF(E105:N105,"-")),1),D105))</f>
        <v/>
      </c>
      <c r="R105" s="160"/>
    </row>
    <row r="106" spans="1:18" ht="18" customHeight="1">
      <c r="A106" s="73" t="s">
        <v>7</v>
      </c>
      <c r="B106" s="64" t="s">
        <v>167</v>
      </c>
      <c r="C106" s="98" t="s">
        <v>53</v>
      </c>
      <c r="D106" s="143" t="str">
        <f>IF(GH評価表!E106="","",GH評価表!E106)</f>
        <v/>
      </c>
      <c r="E106" s="161"/>
      <c r="F106" s="162"/>
      <c r="G106" s="162"/>
      <c r="H106" s="162"/>
      <c r="I106" s="162"/>
      <c r="J106" s="162"/>
      <c r="K106" s="162"/>
      <c r="L106" s="162"/>
      <c r="M106" s="162"/>
      <c r="N106" s="162"/>
      <c r="O106" s="164"/>
      <c r="Q106" s="159" t="str">
        <f>IF(COUNTIF(E106:N106,"-")=Q21,"-",IF(D106="-",ROUND(SUM(E106:O106)/(Q21-COUNTIF(E106:N106,"-")),1),D106))</f>
        <v/>
      </c>
    </row>
    <row r="107" spans="1:18" ht="18" customHeight="1">
      <c r="A107" s="56"/>
      <c r="B107" s="57" t="s">
        <v>72</v>
      </c>
      <c r="C107" s="85"/>
      <c r="D107" s="143"/>
      <c r="E107" s="166"/>
      <c r="F107" s="60"/>
      <c r="G107" s="60"/>
      <c r="H107" s="60"/>
      <c r="I107" s="60"/>
      <c r="J107" s="60"/>
      <c r="K107" s="60"/>
      <c r="L107" s="60"/>
      <c r="M107" s="60"/>
      <c r="N107" s="60"/>
      <c r="O107" s="167"/>
      <c r="Q107" s="138"/>
    </row>
    <row r="108" spans="1:18" ht="18" customHeight="1">
      <c r="A108" s="63" t="s">
        <v>7</v>
      </c>
      <c r="B108" s="64" t="s">
        <v>73</v>
      </c>
      <c r="C108" s="85" t="s">
        <v>6</v>
      </c>
      <c r="D108" s="143" t="str">
        <f>IF(GH評価表!E108="","",GH評価表!E108)</f>
        <v/>
      </c>
      <c r="E108" s="161"/>
      <c r="F108" s="162"/>
      <c r="G108" s="162"/>
      <c r="H108" s="162"/>
      <c r="I108" s="162"/>
      <c r="J108" s="162"/>
      <c r="K108" s="162"/>
      <c r="L108" s="162"/>
      <c r="M108" s="162"/>
      <c r="N108" s="162"/>
      <c r="O108" s="164"/>
      <c r="Q108" s="159" t="str">
        <f>IF(COUNTIF(E108:N108,"-")=Q21,"-",IF(D108="-",ROUND(SUM(E108:O108)/(Q21-COUNTIF(E108:N108,"-")),1),D108))</f>
        <v/>
      </c>
    </row>
    <row r="109" spans="1:18" s="69" customFormat="1" ht="18" customHeight="1">
      <c r="A109" s="63" t="s">
        <v>4</v>
      </c>
      <c r="B109" s="64" t="s">
        <v>74</v>
      </c>
      <c r="C109" s="85" t="s">
        <v>6</v>
      </c>
      <c r="D109" s="143" t="str">
        <f>IF(GH評価表!E109="","",GH評価表!E109)</f>
        <v/>
      </c>
      <c r="E109" s="161"/>
      <c r="F109" s="162"/>
      <c r="G109" s="162"/>
      <c r="H109" s="162"/>
      <c r="I109" s="162"/>
      <c r="J109" s="162"/>
      <c r="K109" s="162"/>
      <c r="L109" s="162"/>
      <c r="M109" s="162"/>
      <c r="N109" s="162"/>
      <c r="O109" s="164"/>
      <c r="Q109" s="159" t="str">
        <f>IF(COUNTIF(E109:N109,"-")=Q21,"-",IF(D109="-",ROUND(SUM(E109:O109)/(Q21-COUNTIF(E109:N109,"-")),1),D109))</f>
        <v/>
      </c>
      <c r="R109" s="160"/>
    </row>
    <row r="110" spans="1:18" s="69" customFormat="1" ht="18" customHeight="1">
      <c r="A110" s="63" t="s">
        <v>4</v>
      </c>
      <c r="B110" s="74" t="s">
        <v>75</v>
      </c>
      <c r="C110" s="85" t="s">
        <v>5</v>
      </c>
      <c r="D110" s="143" t="str">
        <f>IF(GH評価表!E110="","",GH評価表!E110)</f>
        <v/>
      </c>
      <c r="E110" s="161"/>
      <c r="F110" s="162"/>
      <c r="G110" s="162"/>
      <c r="H110" s="162"/>
      <c r="I110" s="162"/>
      <c r="J110" s="162"/>
      <c r="K110" s="162"/>
      <c r="L110" s="162"/>
      <c r="M110" s="162"/>
      <c r="N110" s="162"/>
      <c r="O110" s="164"/>
      <c r="Q110" s="159" t="str">
        <f>IF(COUNTIF(E110:N110,"-")=Q21,"-",IF(D110="-",ROUND(SUM(E110:O110)/(Q21-COUNTIF(E110:N110,"-")),1),D110))</f>
        <v/>
      </c>
      <c r="R110" s="160"/>
    </row>
    <row r="111" spans="1:18" ht="18" customHeight="1">
      <c r="A111" s="63" t="s">
        <v>7</v>
      </c>
      <c r="B111" s="64" t="s">
        <v>76</v>
      </c>
      <c r="C111" s="85" t="s">
        <v>6</v>
      </c>
      <c r="D111" s="143" t="str">
        <f>IF(GH評価表!E111="","",GH評価表!E111)</f>
        <v/>
      </c>
      <c r="E111" s="161"/>
      <c r="F111" s="162"/>
      <c r="G111" s="162"/>
      <c r="H111" s="162"/>
      <c r="I111" s="162"/>
      <c r="J111" s="162"/>
      <c r="K111" s="162"/>
      <c r="L111" s="162"/>
      <c r="M111" s="162"/>
      <c r="N111" s="162"/>
      <c r="O111" s="164"/>
      <c r="Q111" s="159" t="str">
        <f>IF(COUNTIF(E111:N111,"-")=Q21,"-",IF(D111="-",ROUND(SUM(E111:O111)/(Q21-COUNTIF(E111:N111,"-")),1),D111))</f>
        <v/>
      </c>
    </row>
    <row r="112" spans="1:18" ht="18" customHeight="1">
      <c r="A112" s="63" t="s">
        <v>7</v>
      </c>
      <c r="B112" s="64" t="s">
        <v>77</v>
      </c>
      <c r="C112" s="85" t="s">
        <v>8</v>
      </c>
      <c r="D112" s="143" t="str">
        <f>IF(GH評価表!E112="","",GH評価表!E112)</f>
        <v/>
      </c>
      <c r="E112" s="161"/>
      <c r="F112" s="162"/>
      <c r="G112" s="162"/>
      <c r="H112" s="162"/>
      <c r="I112" s="162"/>
      <c r="J112" s="162"/>
      <c r="K112" s="162"/>
      <c r="L112" s="162"/>
      <c r="M112" s="162"/>
      <c r="N112" s="162"/>
      <c r="O112" s="164"/>
      <c r="Q112" s="159" t="str">
        <f>IF(COUNTIF(E112:N112,"-")=Q21,"-",IF(D112="-",ROUND(SUM(E112:O112)/(Q21-COUNTIF(E112:N112,"-")),1),D112))</f>
        <v/>
      </c>
    </row>
    <row r="113" spans="1:18" ht="18" customHeight="1">
      <c r="A113" s="56"/>
      <c r="B113" s="57" t="s">
        <v>78</v>
      </c>
      <c r="C113" s="85"/>
      <c r="D113" s="143"/>
      <c r="E113" s="166"/>
      <c r="F113" s="60"/>
      <c r="G113" s="60"/>
      <c r="H113" s="60"/>
      <c r="I113" s="60"/>
      <c r="J113" s="60"/>
      <c r="K113" s="60"/>
      <c r="L113" s="60"/>
      <c r="M113" s="60"/>
      <c r="N113" s="60"/>
      <c r="O113" s="167"/>
      <c r="Q113" s="138"/>
    </row>
    <row r="114" spans="1:18" ht="18" customHeight="1">
      <c r="A114" s="56"/>
      <c r="B114" s="57" t="s">
        <v>79</v>
      </c>
      <c r="C114" s="85"/>
      <c r="D114" s="143"/>
      <c r="E114" s="166"/>
      <c r="F114" s="60"/>
      <c r="G114" s="60"/>
      <c r="H114" s="60"/>
      <c r="I114" s="60"/>
      <c r="J114" s="60"/>
      <c r="K114" s="60"/>
      <c r="L114" s="60"/>
      <c r="M114" s="60"/>
      <c r="N114" s="60"/>
      <c r="O114" s="167"/>
      <c r="Q114" s="138"/>
    </row>
    <row r="115" spans="1:18" s="69" customFormat="1" ht="18" customHeight="1">
      <c r="A115" s="73" t="s">
        <v>4</v>
      </c>
      <c r="B115" s="74" t="s">
        <v>80</v>
      </c>
      <c r="C115" s="85" t="s">
        <v>5</v>
      </c>
      <c r="D115" s="143" t="str">
        <f>IF(GH評価表!E115="","",GH評価表!E115)</f>
        <v/>
      </c>
      <c r="E115" s="161"/>
      <c r="F115" s="162"/>
      <c r="G115" s="162"/>
      <c r="H115" s="162"/>
      <c r="I115" s="162"/>
      <c r="J115" s="162"/>
      <c r="K115" s="162"/>
      <c r="L115" s="162"/>
      <c r="M115" s="162"/>
      <c r="N115" s="162"/>
      <c r="O115" s="164"/>
      <c r="Q115" s="159" t="str">
        <f>IF(COUNTIF(E115:N115,"-")=Q21,"-",IF(D115="-",ROUND(SUM(E115:O115)/(Q21-COUNTIF(E115:N115,"-")),1),D115))</f>
        <v/>
      </c>
      <c r="R115" s="160"/>
    </row>
    <row r="116" spans="1:18" s="69" customFormat="1" ht="18" customHeight="1">
      <c r="A116" s="73" t="s">
        <v>4</v>
      </c>
      <c r="B116" s="74" t="s">
        <v>81</v>
      </c>
      <c r="C116" s="85" t="s">
        <v>5</v>
      </c>
      <c r="D116" s="143" t="str">
        <f>IF(GH評価表!E116="","",GH評価表!E116)</f>
        <v/>
      </c>
      <c r="E116" s="161"/>
      <c r="F116" s="162"/>
      <c r="G116" s="162"/>
      <c r="H116" s="162"/>
      <c r="I116" s="162"/>
      <c r="J116" s="162"/>
      <c r="K116" s="162"/>
      <c r="L116" s="162"/>
      <c r="M116" s="162"/>
      <c r="N116" s="162"/>
      <c r="O116" s="164"/>
      <c r="Q116" s="159" t="str">
        <f>IF(COUNTIF(E116:N116,"-")=Q21,"-",IF(D116="-",ROUND(SUM(E116:O116)/(Q21-COUNTIF(E116:N116,"-")),1),D116))</f>
        <v/>
      </c>
      <c r="R116" s="160"/>
    </row>
    <row r="117" spans="1:18" s="69" customFormat="1" ht="18" customHeight="1">
      <c r="A117" s="75" t="s">
        <v>17</v>
      </c>
      <c r="B117" s="79" t="s">
        <v>80</v>
      </c>
      <c r="C117" s="85" t="s">
        <v>6</v>
      </c>
      <c r="D117" s="143" t="str">
        <f>IF(GH評価表!E117="","",GH評価表!E117)</f>
        <v/>
      </c>
      <c r="E117" s="161"/>
      <c r="F117" s="162"/>
      <c r="G117" s="162"/>
      <c r="H117" s="162"/>
      <c r="I117" s="162"/>
      <c r="J117" s="162"/>
      <c r="K117" s="162"/>
      <c r="L117" s="162"/>
      <c r="M117" s="162"/>
      <c r="N117" s="162"/>
      <c r="O117" s="164"/>
      <c r="Q117" s="159" t="str">
        <f>IF(COUNTIF(E117:N117,"-")=Q21,"-",IF(D117="-",ROUND(SUM(E117:O117)/(Q21-COUNTIF(E117:N117,"-")),1),D117))</f>
        <v/>
      </c>
      <c r="R117" s="160"/>
    </row>
    <row r="118" spans="1:18" ht="18" customHeight="1">
      <c r="A118" s="75" t="s">
        <v>16</v>
      </c>
      <c r="B118" s="79" t="s">
        <v>139</v>
      </c>
      <c r="C118" s="85" t="s">
        <v>5</v>
      </c>
      <c r="D118" s="143" t="str">
        <f>IF(GH評価表!E118="","",GH評価表!E118)</f>
        <v/>
      </c>
      <c r="E118" s="161"/>
      <c r="F118" s="162"/>
      <c r="G118" s="162"/>
      <c r="H118" s="162"/>
      <c r="I118" s="162"/>
      <c r="J118" s="162"/>
      <c r="K118" s="162"/>
      <c r="L118" s="162"/>
      <c r="M118" s="162"/>
      <c r="N118" s="162"/>
      <c r="O118" s="164"/>
      <c r="Q118" s="159" t="str">
        <f>IF(COUNTIF(E118:N118,"-")=Q21,"-",IF(D118="-",ROUND(SUM(E118:O118)/(Q21-COUNTIF(E118:N118,"-")),1),D118))</f>
        <v/>
      </c>
    </row>
    <row r="119" spans="1:18" ht="18" customHeight="1">
      <c r="A119" s="75" t="s">
        <v>17</v>
      </c>
      <c r="B119" s="79" t="s">
        <v>138</v>
      </c>
      <c r="C119" s="85" t="s">
        <v>5</v>
      </c>
      <c r="D119" s="143" t="str">
        <f>IF(GH評価表!E119="","",GH評価表!E119)</f>
        <v/>
      </c>
      <c r="E119" s="161"/>
      <c r="F119" s="162"/>
      <c r="G119" s="162"/>
      <c r="H119" s="162"/>
      <c r="I119" s="162"/>
      <c r="J119" s="162"/>
      <c r="K119" s="162"/>
      <c r="L119" s="162"/>
      <c r="M119" s="162"/>
      <c r="N119" s="162"/>
      <c r="O119" s="164"/>
      <c r="Q119" s="159" t="str">
        <f>IF(COUNTIF(E119:N119,"-")=Q21,"-",IF(D119="-",ROUND(SUM(E119:O119)/(Q21-COUNTIF(E119:N119,"-")),1),D119))</f>
        <v/>
      </c>
    </row>
    <row r="120" spans="1:18" ht="18" customHeight="1">
      <c r="A120" s="80" t="s">
        <v>24</v>
      </c>
      <c r="B120" s="81" t="s">
        <v>80</v>
      </c>
      <c r="C120" s="104">
        <v>4</v>
      </c>
      <c r="D120" s="143" t="str">
        <f>IF(GH評価表!E120="","",GH評価表!E120)</f>
        <v/>
      </c>
      <c r="E120" s="161"/>
      <c r="F120" s="162"/>
      <c r="G120" s="162"/>
      <c r="H120" s="162"/>
      <c r="I120" s="162"/>
      <c r="J120" s="162"/>
      <c r="K120" s="162"/>
      <c r="L120" s="162"/>
      <c r="M120" s="162"/>
      <c r="N120" s="162"/>
      <c r="O120" s="164"/>
      <c r="Q120" s="159" t="str">
        <f>IF(COUNTIF(E120:N120,"-")=Q21,"-",IF(D120="-",ROUND(SUM(E120:O120)/(Q21-COUNTIF(E120:N120,"-")),1),D120))</f>
        <v/>
      </c>
    </row>
    <row r="121" spans="1:18" s="69" customFormat="1" ht="18" customHeight="1">
      <c r="A121" s="105" t="s">
        <v>55</v>
      </c>
      <c r="B121" s="89" t="s">
        <v>80</v>
      </c>
      <c r="C121" s="85" t="s">
        <v>5</v>
      </c>
      <c r="D121" s="143" t="str">
        <f>IF(GH評価表!E121="","",GH評価表!E121)</f>
        <v/>
      </c>
      <c r="E121" s="161"/>
      <c r="F121" s="162"/>
      <c r="G121" s="162"/>
      <c r="H121" s="162"/>
      <c r="I121" s="162"/>
      <c r="J121" s="162"/>
      <c r="K121" s="162"/>
      <c r="L121" s="162"/>
      <c r="M121" s="162"/>
      <c r="N121" s="162"/>
      <c r="O121" s="164"/>
      <c r="Q121" s="159" t="str">
        <f>IF(COUNTIF(E121:N121,"-")=Q21,"-",IF(D121="-",ROUND(SUM(E121:O121)/(Q21-COUNTIF(E121:N121,"-")),1),D121))</f>
        <v/>
      </c>
      <c r="R121" s="160"/>
    </row>
    <row r="122" spans="1:18" ht="18" customHeight="1">
      <c r="A122" s="56"/>
      <c r="B122" s="57" t="s">
        <v>82</v>
      </c>
      <c r="C122" s="85"/>
      <c r="D122" s="143"/>
      <c r="E122" s="166"/>
      <c r="F122" s="60"/>
      <c r="G122" s="60"/>
      <c r="H122" s="60"/>
      <c r="I122" s="60"/>
      <c r="J122" s="60"/>
      <c r="K122" s="60"/>
      <c r="L122" s="60"/>
      <c r="M122" s="60"/>
      <c r="N122" s="60"/>
      <c r="O122" s="167"/>
      <c r="Q122" s="138"/>
    </row>
    <row r="123" spans="1:18" ht="18" customHeight="1">
      <c r="A123" s="75" t="s">
        <v>17</v>
      </c>
      <c r="B123" s="79" t="s">
        <v>83</v>
      </c>
      <c r="C123" s="85" t="s">
        <v>6</v>
      </c>
      <c r="D123" s="143" t="str">
        <f>IF(GH評価表!E123="","",GH評価表!E123)</f>
        <v/>
      </c>
      <c r="E123" s="161"/>
      <c r="F123" s="162"/>
      <c r="G123" s="162"/>
      <c r="H123" s="162"/>
      <c r="I123" s="162"/>
      <c r="J123" s="162"/>
      <c r="K123" s="162"/>
      <c r="L123" s="162"/>
      <c r="M123" s="162"/>
      <c r="N123" s="162"/>
      <c r="O123" s="164"/>
      <c r="Q123" s="159" t="str">
        <f>IF(COUNTIF(E123:N123,"-")=Q21,"-",IF(D123="-",ROUND(SUM(E123:O123)/(Q21-COUNTIF(E123:N123,"-")),1),D123))</f>
        <v/>
      </c>
    </row>
    <row r="124" spans="1:18" ht="18" customHeight="1">
      <c r="A124" s="75" t="s">
        <v>16</v>
      </c>
      <c r="B124" s="76" t="s">
        <v>84</v>
      </c>
      <c r="C124" s="85" t="s">
        <v>5</v>
      </c>
      <c r="D124" s="143" t="str">
        <f>IF(GH評価表!E124="","",GH評価表!E124)</f>
        <v/>
      </c>
      <c r="E124" s="161"/>
      <c r="F124" s="162"/>
      <c r="G124" s="162"/>
      <c r="H124" s="162"/>
      <c r="I124" s="162"/>
      <c r="J124" s="162"/>
      <c r="K124" s="162"/>
      <c r="L124" s="162"/>
      <c r="M124" s="162"/>
      <c r="N124" s="162"/>
      <c r="O124" s="164"/>
      <c r="Q124" s="159" t="str">
        <f>IF(COUNTIF(E124:N124,"-")=Q21,"-",IF(D124="-",ROUND(SUM(E124:O124)/(Q21-COUNTIF(E124:N124,"-")),1),D124))</f>
        <v/>
      </c>
    </row>
    <row r="125" spans="1:18" ht="18" customHeight="1">
      <c r="A125" s="75" t="s">
        <v>16</v>
      </c>
      <c r="B125" s="76" t="s">
        <v>85</v>
      </c>
      <c r="C125" s="85" t="s">
        <v>5</v>
      </c>
      <c r="D125" s="143" t="str">
        <f>IF(GH評価表!E125="","",GH評価表!E125)</f>
        <v/>
      </c>
      <c r="E125" s="161"/>
      <c r="F125" s="162"/>
      <c r="G125" s="162"/>
      <c r="H125" s="162"/>
      <c r="I125" s="162"/>
      <c r="J125" s="162"/>
      <c r="K125" s="162"/>
      <c r="L125" s="162"/>
      <c r="M125" s="162"/>
      <c r="N125" s="162"/>
      <c r="O125" s="164"/>
      <c r="Q125" s="159" t="str">
        <f>IF(COUNTIF(E125:N125,"-")=Q21,"-",IF(D125="-",ROUND(SUM(E125:O125)/(Q21-COUNTIF(E125:N125,"-")),1),D125))</f>
        <v/>
      </c>
    </row>
    <row r="126" spans="1:18" s="69" customFormat="1" ht="18" customHeight="1">
      <c r="A126" s="75" t="s">
        <v>17</v>
      </c>
      <c r="B126" s="76" t="s">
        <v>86</v>
      </c>
      <c r="C126" s="85" t="s">
        <v>5</v>
      </c>
      <c r="D126" s="143" t="str">
        <f>IF(GH評価表!E126="","",GH評価表!E126)</f>
        <v/>
      </c>
      <c r="E126" s="161"/>
      <c r="F126" s="162"/>
      <c r="G126" s="162"/>
      <c r="H126" s="162"/>
      <c r="I126" s="162"/>
      <c r="J126" s="162"/>
      <c r="K126" s="162"/>
      <c r="L126" s="162"/>
      <c r="M126" s="162"/>
      <c r="N126" s="162"/>
      <c r="O126" s="164"/>
      <c r="Q126" s="159" t="str">
        <f>IF(COUNTIF(E126:N126,"-")=Q21,"-",IF(D126="-",ROUND(SUM(E126:O126)/(Q21-COUNTIF(E126:N126,"-")),1),D126))</f>
        <v/>
      </c>
      <c r="R126" s="160"/>
    </row>
    <row r="127" spans="1:18" s="69" customFormat="1" ht="18" customHeight="1">
      <c r="A127" s="75" t="s">
        <v>17</v>
      </c>
      <c r="B127" s="76" t="s">
        <v>203</v>
      </c>
      <c r="C127" s="85" t="s">
        <v>6</v>
      </c>
      <c r="D127" s="143" t="str">
        <f>IF(GH評価表!E127="","",GH評価表!E127)</f>
        <v/>
      </c>
      <c r="E127" s="161"/>
      <c r="F127" s="162"/>
      <c r="G127" s="162"/>
      <c r="H127" s="162"/>
      <c r="I127" s="162"/>
      <c r="J127" s="162"/>
      <c r="K127" s="162"/>
      <c r="L127" s="162"/>
      <c r="M127" s="162"/>
      <c r="N127" s="162"/>
      <c r="O127" s="164"/>
      <c r="Q127" s="159" t="str">
        <f>IF(COUNTIF(E127:N127,"-")=Q21,"-",IF(D127="-",ROUND(SUM(E127:O127)/(Q21-COUNTIF(E127:N127,"-")),1),D127))</f>
        <v/>
      </c>
      <c r="R127" s="160"/>
    </row>
    <row r="128" spans="1:18" ht="18" customHeight="1">
      <c r="A128" s="56"/>
      <c r="B128" s="57" t="s">
        <v>87</v>
      </c>
      <c r="C128" s="85"/>
      <c r="D128" s="143"/>
      <c r="E128" s="166"/>
      <c r="F128" s="60"/>
      <c r="G128" s="60"/>
      <c r="H128" s="60"/>
      <c r="I128" s="60"/>
      <c r="J128" s="60"/>
      <c r="K128" s="60"/>
      <c r="L128" s="60"/>
      <c r="M128" s="60"/>
      <c r="N128" s="60"/>
      <c r="O128" s="167"/>
      <c r="Q128" s="138"/>
    </row>
    <row r="129" spans="1:18" ht="18" customHeight="1">
      <c r="A129" s="75" t="s">
        <v>16</v>
      </c>
      <c r="B129" s="76" t="s">
        <v>88</v>
      </c>
      <c r="C129" s="85" t="s">
        <v>6</v>
      </c>
      <c r="D129" s="143" t="str">
        <f>IF(GH評価表!E129="","",GH評価表!E129)</f>
        <v/>
      </c>
      <c r="E129" s="161"/>
      <c r="F129" s="162"/>
      <c r="G129" s="162"/>
      <c r="H129" s="162"/>
      <c r="I129" s="162"/>
      <c r="J129" s="162"/>
      <c r="K129" s="162"/>
      <c r="L129" s="162"/>
      <c r="M129" s="162"/>
      <c r="N129" s="162"/>
      <c r="O129" s="164"/>
      <c r="Q129" s="159" t="str">
        <f>IF(COUNTIF(E129:N129,"-")=Q21,"-",IF(D129="-",ROUND(SUM(E129:O129)/(Q21-COUNTIF(E129:N129,"-")),1),D129))</f>
        <v/>
      </c>
    </row>
    <row r="130" spans="1:18" ht="18" customHeight="1">
      <c r="A130" s="75" t="s">
        <v>16</v>
      </c>
      <c r="B130" s="76" t="s">
        <v>89</v>
      </c>
      <c r="C130" s="85" t="s">
        <v>6</v>
      </c>
      <c r="D130" s="143" t="str">
        <f>IF(GH評価表!E130="","",GH評価表!E130)</f>
        <v/>
      </c>
      <c r="E130" s="161"/>
      <c r="F130" s="162"/>
      <c r="G130" s="162"/>
      <c r="H130" s="162"/>
      <c r="I130" s="162"/>
      <c r="J130" s="162"/>
      <c r="K130" s="162"/>
      <c r="L130" s="162"/>
      <c r="M130" s="162"/>
      <c r="N130" s="162"/>
      <c r="O130" s="164"/>
      <c r="Q130" s="159" t="str">
        <f>IF(COUNTIF(E130:N130,"-")=Q21,"-",IF(D130="-",ROUND(SUM(E130:O130)/(Q21-COUNTIF(E130:N130,"-")),1),D130))</f>
        <v/>
      </c>
    </row>
    <row r="131" spans="1:18" ht="18" customHeight="1">
      <c r="A131" s="75" t="s">
        <v>16</v>
      </c>
      <c r="B131" s="76" t="s">
        <v>90</v>
      </c>
      <c r="C131" s="85" t="s">
        <v>6</v>
      </c>
      <c r="D131" s="143" t="str">
        <f>IF(GH評価表!E131="","",GH評価表!E131)</f>
        <v/>
      </c>
      <c r="E131" s="161"/>
      <c r="F131" s="162"/>
      <c r="G131" s="162"/>
      <c r="H131" s="162"/>
      <c r="I131" s="162"/>
      <c r="J131" s="162"/>
      <c r="K131" s="162"/>
      <c r="L131" s="162"/>
      <c r="M131" s="162"/>
      <c r="N131" s="162"/>
      <c r="O131" s="164"/>
      <c r="Q131" s="159" t="str">
        <f>IF(COUNTIF(E131:N131,"-")=Q21,"-",IF(D131="-",ROUND(SUM(E131:O131)/(Q21-COUNTIF(E131:N131,"-")),1),D131))</f>
        <v/>
      </c>
    </row>
    <row r="132" spans="1:18" ht="18" customHeight="1">
      <c r="A132" s="75" t="s">
        <v>16</v>
      </c>
      <c r="B132" s="76" t="s">
        <v>91</v>
      </c>
      <c r="C132" s="85" t="s">
        <v>6</v>
      </c>
      <c r="D132" s="143" t="str">
        <f>IF(GH評価表!E132="","",GH評価表!E132)</f>
        <v/>
      </c>
      <c r="E132" s="161"/>
      <c r="F132" s="162"/>
      <c r="G132" s="162"/>
      <c r="H132" s="162"/>
      <c r="I132" s="162"/>
      <c r="J132" s="162"/>
      <c r="K132" s="162"/>
      <c r="L132" s="162"/>
      <c r="M132" s="162"/>
      <c r="N132" s="162"/>
      <c r="O132" s="164"/>
      <c r="Q132" s="159" t="str">
        <f>IF(COUNTIF(E132:N132,"-")=Q21,"-",IF(D132="-",ROUND(SUM(E132:O132)/(Q21-COUNTIF(E132:N132,"-")),1),D132))</f>
        <v/>
      </c>
    </row>
    <row r="133" spans="1:18" ht="18" customHeight="1">
      <c r="A133" s="75" t="s">
        <v>16</v>
      </c>
      <c r="B133" s="76" t="s">
        <v>92</v>
      </c>
      <c r="C133" s="85" t="s">
        <v>6</v>
      </c>
      <c r="D133" s="143" t="str">
        <f>IF(GH評価表!E133="","",GH評価表!E133)</f>
        <v/>
      </c>
      <c r="E133" s="161"/>
      <c r="F133" s="162"/>
      <c r="G133" s="162"/>
      <c r="H133" s="162"/>
      <c r="I133" s="162"/>
      <c r="J133" s="162"/>
      <c r="K133" s="162"/>
      <c r="L133" s="162"/>
      <c r="M133" s="162"/>
      <c r="N133" s="162"/>
      <c r="O133" s="164"/>
      <c r="Q133" s="159" t="str">
        <f>IF(COUNTIF(E133:N133,"-")=Q21,"-",IF(D133="-",ROUND(SUM(E133:O133)/(Q21-COUNTIF(E133:N133,"-")),1),D133))</f>
        <v/>
      </c>
    </row>
    <row r="134" spans="1:18" ht="18" customHeight="1">
      <c r="A134" s="75" t="s">
        <v>16</v>
      </c>
      <c r="B134" s="76" t="s">
        <v>93</v>
      </c>
      <c r="C134" s="85" t="s">
        <v>5</v>
      </c>
      <c r="D134" s="143" t="str">
        <f>IF(GH評価表!E134="","",GH評価表!E134)</f>
        <v/>
      </c>
      <c r="E134" s="161"/>
      <c r="F134" s="162"/>
      <c r="G134" s="162"/>
      <c r="H134" s="162"/>
      <c r="I134" s="162"/>
      <c r="J134" s="162"/>
      <c r="K134" s="162"/>
      <c r="L134" s="162"/>
      <c r="M134" s="162"/>
      <c r="N134" s="162"/>
      <c r="O134" s="164"/>
      <c r="Q134" s="159" t="str">
        <f>IF(COUNTIF(E134:N134,"-")=Q21,"-",IF(D134="-",ROUND(SUM(E134:O134)/(Q21-COUNTIF(E134:N134,"-")),1),D134))</f>
        <v/>
      </c>
    </row>
    <row r="135" spans="1:18" ht="18" customHeight="1">
      <c r="A135" s="75" t="s">
        <v>16</v>
      </c>
      <c r="B135" s="76" t="s">
        <v>94</v>
      </c>
      <c r="C135" s="85" t="s">
        <v>6</v>
      </c>
      <c r="D135" s="143" t="str">
        <f>IF(GH評価表!E135="","",GH評価表!E135)</f>
        <v/>
      </c>
      <c r="E135" s="161"/>
      <c r="F135" s="162"/>
      <c r="G135" s="162"/>
      <c r="H135" s="162"/>
      <c r="I135" s="162"/>
      <c r="J135" s="162"/>
      <c r="K135" s="162"/>
      <c r="L135" s="162"/>
      <c r="M135" s="162"/>
      <c r="N135" s="162"/>
      <c r="O135" s="164"/>
      <c r="Q135" s="159" t="str">
        <f>IF(COUNTIF(E135:N135,"-")=Q21,"-",IF(D135="-",ROUND(SUM(E135:O135)/(Q21-COUNTIF(E135:N135,"-")),1),D135))</f>
        <v/>
      </c>
    </row>
    <row r="136" spans="1:18" s="69" customFormat="1" ht="18" customHeight="1">
      <c r="A136" s="75" t="s">
        <v>17</v>
      </c>
      <c r="B136" s="76" t="s">
        <v>95</v>
      </c>
      <c r="C136" s="85" t="s">
        <v>5</v>
      </c>
      <c r="D136" s="143" t="str">
        <f>IF(GH評価表!E136="","",GH評価表!E136)</f>
        <v/>
      </c>
      <c r="E136" s="161"/>
      <c r="F136" s="162"/>
      <c r="G136" s="162"/>
      <c r="H136" s="162"/>
      <c r="I136" s="162"/>
      <c r="J136" s="162"/>
      <c r="K136" s="162"/>
      <c r="L136" s="162"/>
      <c r="M136" s="162"/>
      <c r="N136" s="162"/>
      <c r="O136" s="164"/>
      <c r="Q136" s="159" t="str">
        <f>IF(COUNTIF(E136:N136,"-")=Q21,"-",IF(D136="-",ROUND(SUM(E136:O136)/(Q21-COUNTIF(E136:N136,"-")),1),D136))</f>
        <v/>
      </c>
      <c r="R136" s="160"/>
    </row>
    <row r="137" spans="1:18" s="69" customFormat="1" ht="18" customHeight="1">
      <c r="A137" s="105" t="s">
        <v>55</v>
      </c>
      <c r="B137" s="89" t="s">
        <v>88</v>
      </c>
      <c r="C137" s="85" t="s">
        <v>370</v>
      </c>
      <c r="D137" s="143" t="str">
        <f>IF(GH評価表!E137="","",GH評価表!E137)</f>
        <v/>
      </c>
      <c r="E137" s="161"/>
      <c r="F137" s="162"/>
      <c r="G137" s="162"/>
      <c r="H137" s="162"/>
      <c r="I137" s="162"/>
      <c r="J137" s="162"/>
      <c r="K137" s="162"/>
      <c r="L137" s="162"/>
      <c r="M137" s="162"/>
      <c r="N137" s="162"/>
      <c r="O137" s="164"/>
      <c r="Q137" s="159"/>
      <c r="R137" s="160"/>
    </row>
    <row r="138" spans="1:18" s="69" customFormat="1" ht="18" customHeight="1">
      <c r="A138" s="56"/>
      <c r="B138" s="57" t="s">
        <v>325</v>
      </c>
      <c r="C138" s="85"/>
      <c r="D138" s="143"/>
      <c r="E138" s="166"/>
      <c r="F138" s="60"/>
      <c r="G138" s="60"/>
      <c r="H138" s="60"/>
      <c r="I138" s="60"/>
      <c r="J138" s="60"/>
      <c r="K138" s="60"/>
      <c r="L138" s="60"/>
      <c r="M138" s="60"/>
      <c r="N138" s="60"/>
      <c r="O138" s="167"/>
      <c r="P138" s="62"/>
      <c r="Q138" s="138"/>
      <c r="R138" s="160"/>
    </row>
    <row r="139" spans="1:18" s="69" customFormat="1" ht="18" customHeight="1">
      <c r="A139" s="88" t="s">
        <v>25</v>
      </c>
      <c r="B139" s="88" t="s">
        <v>368</v>
      </c>
      <c r="C139" s="85" t="s">
        <v>370</v>
      </c>
      <c r="D139" s="143" t="str">
        <f>IF(GH評価表!E139="","",GH評価表!E139)</f>
        <v/>
      </c>
      <c r="E139" s="161"/>
      <c r="F139" s="162"/>
      <c r="G139" s="162"/>
      <c r="H139" s="162"/>
      <c r="I139" s="162"/>
      <c r="J139" s="162"/>
      <c r="K139" s="162"/>
      <c r="L139" s="162"/>
      <c r="M139" s="162"/>
      <c r="N139" s="162"/>
      <c r="O139" s="164"/>
      <c r="Q139" s="159"/>
      <c r="R139" s="160"/>
    </row>
    <row r="140" spans="1:18" s="69" customFormat="1" ht="18" customHeight="1">
      <c r="A140" s="88" t="s">
        <v>25</v>
      </c>
      <c r="B140" s="88" t="s">
        <v>328</v>
      </c>
      <c r="C140" s="85" t="s">
        <v>370</v>
      </c>
      <c r="D140" s="143" t="str">
        <f>IF(GH評価表!E140="","",GH評価表!E140)</f>
        <v/>
      </c>
      <c r="E140" s="161"/>
      <c r="F140" s="162"/>
      <c r="G140" s="162"/>
      <c r="H140" s="162"/>
      <c r="I140" s="162"/>
      <c r="J140" s="162"/>
      <c r="K140" s="162"/>
      <c r="L140" s="162"/>
      <c r="M140" s="162"/>
      <c r="N140" s="162"/>
      <c r="O140" s="164"/>
      <c r="Q140" s="159"/>
      <c r="R140" s="160"/>
    </row>
    <row r="141" spans="1:18" s="69" customFormat="1" ht="18" customHeight="1">
      <c r="A141" s="88" t="s">
        <v>25</v>
      </c>
      <c r="B141" s="88" t="s">
        <v>330</v>
      </c>
      <c r="C141" s="85" t="s">
        <v>369</v>
      </c>
      <c r="D141" s="143" t="str">
        <f>IF(GH評価表!E141="","",GH評価表!E141)</f>
        <v/>
      </c>
      <c r="E141" s="161"/>
      <c r="F141" s="162"/>
      <c r="G141" s="162"/>
      <c r="H141" s="162"/>
      <c r="I141" s="162"/>
      <c r="J141" s="162"/>
      <c r="K141" s="162"/>
      <c r="L141" s="162"/>
      <c r="M141" s="162"/>
      <c r="N141" s="162"/>
      <c r="O141" s="164"/>
      <c r="Q141" s="159"/>
      <c r="R141" s="160"/>
    </row>
    <row r="142" spans="1:18" s="69" customFormat="1" ht="18" customHeight="1">
      <c r="A142" s="88" t="s">
        <v>25</v>
      </c>
      <c r="B142" s="88" t="s">
        <v>332</v>
      </c>
      <c r="C142" s="85" t="s">
        <v>370</v>
      </c>
      <c r="D142" s="143" t="str">
        <f>IF(GH評価表!E142="","",GH評価表!E142)</f>
        <v/>
      </c>
      <c r="E142" s="161"/>
      <c r="F142" s="162"/>
      <c r="G142" s="162"/>
      <c r="H142" s="162"/>
      <c r="I142" s="162"/>
      <c r="J142" s="162"/>
      <c r="K142" s="162"/>
      <c r="L142" s="162"/>
      <c r="M142" s="162"/>
      <c r="N142" s="162"/>
      <c r="O142" s="164"/>
      <c r="Q142" s="159"/>
      <c r="R142" s="160"/>
    </row>
    <row r="143" spans="1:18" s="69" customFormat="1" ht="18" customHeight="1">
      <c r="A143" s="88" t="s">
        <v>25</v>
      </c>
      <c r="B143" s="88" t="s">
        <v>334</v>
      </c>
      <c r="C143" s="85" t="s">
        <v>370</v>
      </c>
      <c r="D143" s="143" t="str">
        <f>IF(GH評価表!E143="","",GH評価表!E143)</f>
        <v/>
      </c>
      <c r="E143" s="161"/>
      <c r="F143" s="162"/>
      <c r="G143" s="162"/>
      <c r="H143" s="162"/>
      <c r="I143" s="162"/>
      <c r="J143" s="162"/>
      <c r="K143" s="162"/>
      <c r="L143" s="162"/>
      <c r="M143" s="162"/>
      <c r="N143" s="162"/>
      <c r="O143" s="164"/>
      <c r="Q143" s="159"/>
      <c r="R143" s="160"/>
    </row>
    <row r="144" spans="1:18" s="69" customFormat="1" ht="18" customHeight="1">
      <c r="A144" s="88" t="s">
        <v>25</v>
      </c>
      <c r="B144" s="88" t="s">
        <v>336</v>
      </c>
      <c r="C144" s="85" t="s">
        <v>370</v>
      </c>
      <c r="D144" s="143" t="str">
        <f>IF(GH評価表!E144="","",GH評価表!E144)</f>
        <v/>
      </c>
      <c r="E144" s="161"/>
      <c r="F144" s="162"/>
      <c r="G144" s="162"/>
      <c r="H144" s="162"/>
      <c r="I144" s="162"/>
      <c r="J144" s="162"/>
      <c r="K144" s="162"/>
      <c r="L144" s="162"/>
      <c r="M144" s="162"/>
      <c r="N144" s="162"/>
      <c r="O144" s="164"/>
      <c r="Q144" s="159"/>
      <c r="R144" s="160"/>
    </row>
    <row r="145" spans="1:18" s="69" customFormat="1" ht="18" customHeight="1">
      <c r="A145" s="56"/>
      <c r="B145" s="57" t="s">
        <v>338</v>
      </c>
      <c r="C145" s="85"/>
      <c r="D145" s="143"/>
      <c r="E145" s="166"/>
      <c r="F145" s="60"/>
      <c r="G145" s="60"/>
      <c r="H145" s="60"/>
      <c r="I145" s="60"/>
      <c r="J145" s="60"/>
      <c r="K145" s="60"/>
      <c r="L145" s="60"/>
      <c r="M145" s="60"/>
      <c r="N145" s="60"/>
      <c r="O145" s="167"/>
      <c r="P145" s="62"/>
      <c r="Q145" s="138"/>
      <c r="R145" s="160"/>
    </row>
    <row r="146" spans="1:18" s="69" customFormat="1" ht="18" customHeight="1">
      <c r="A146" s="88" t="s">
        <v>55</v>
      </c>
      <c r="B146" s="88" t="s">
        <v>339</v>
      </c>
      <c r="C146" s="85" t="s">
        <v>370</v>
      </c>
      <c r="D146" s="143" t="str">
        <f>IF(GH評価表!E146="","",GH評価表!E146)</f>
        <v/>
      </c>
      <c r="E146" s="161"/>
      <c r="F146" s="162"/>
      <c r="G146" s="162"/>
      <c r="H146" s="162"/>
      <c r="I146" s="162"/>
      <c r="J146" s="162"/>
      <c r="K146" s="162"/>
      <c r="L146" s="162"/>
      <c r="M146" s="162"/>
      <c r="N146" s="162"/>
      <c r="O146" s="164"/>
      <c r="Q146" s="159"/>
      <c r="R146" s="160"/>
    </row>
    <row r="147" spans="1:18" s="69" customFormat="1" ht="18" customHeight="1">
      <c r="A147" s="88" t="s">
        <v>55</v>
      </c>
      <c r="B147" s="88" t="s">
        <v>341</v>
      </c>
      <c r="C147" s="85" t="s">
        <v>370</v>
      </c>
      <c r="D147" s="143" t="str">
        <f>IF(GH評価表!E147="","",GH評価表!E147)</f>
        <v/>
      </c>
      <c r="E147" s="161"/>
      <c r="F147" s="162"/>
      <c r="G147" s="162"/>
      <c r="H147" s="162"/>
      <c r="I147" s="162"/>
      <c r="J147" s="162"/>
      <c r="K147" s="162"/>
      <c r="L147" s="162"/>
      <c r="M147" s="162"/>
      <c r="N147" s="162"/>
      <c r="O147" s="164"/>
      <c r="Q147" s="159"/>
      <c r="R147" s="160"/>
    </row>
    <row r="148" spans="1:18" s="69" customFormat="1" ht="18" customHeight="1">
      <c r="A148" s="88" t="s">
        <v>55</v>
      </c>
      <c r="B148" s="88" t="s">
        <v>343</v>
      </c>
      <c r="C148" s="85" t="s">
        <v>370</v>
      </c>
      <c r="D148" s="143" t="str">
        <f>IF(GH評価表!E148="","",GH評価表!E148)</f>
        <v/>
      </c>
      <c r="E148" s="161"/>
      <c r="F148" s="162"/>
      <c r="G148" s="162"/>
      <c r="H148" s="162"/>
      <c r="I148" s="162"/>
      <c r="J148" s="162"/>
      <c r="K148" s="162"/>
      <c r="L148" s="162"/>
      <c r="M148" s="162"/>
      <c r="N148" s="162"/>
      <c r="O148" s="164"/>
      <c r="Q148" s="159"/>
      <c r="R148" s="160"/>
    </row>
    <row r="149" spans="1:18" s="69" customFormat="1" ht="18" customHeight="1">
      <c r="A149" s="88" t="s">
        <v>55</v>
      </c>
      <c r="B149" s="88" t="s">
        <v>345</v>
      </c>
      <c r="C149" s="85" t="s">
        <v>370</v>
      </c>
      <c r="D149" s="143" t="str">
        <f>IF(GH評価表!E149="","",GH評価表!E149)</f>
        <v/>
      </c>
      <c r="E149" s="161"/>
      <c r="F149" s="162"/>
      <c r="G149" s="162"/>
      <c r="H149" s="162"/>
      <c r="I149" s="162"/>
      <c r="J149" s="162"/>
      <c r="K149" s="162"/>
      <c r="L149" s="162"/>
      <c r="M149" s="162"/>
      <c r="N149" s="162"/>
      <c r="O149" s="164"/>
      <c r="Q149" s="159"/>
      <c r="R149" s="160"/>
    </row>
    <row r="150" spans="1:18" s="69" customFormat="1" ht="18" customHeight="1">
      <c r="A150" s="88" t="s">
        <v>55</v>
      </c>
      <c r="B150" s="88" t="s">
        <v>347</v>
      </c>
      <c r="C150" s="85" t="s">
        <v>369</v>
      </c>
      <c r="D150" s="143" t="str">
        <f>IF(GH評価表!E150="","",GH評価表!E150)</f>
        <v/>
      </c>
      <c r="E150" s="161"/>
      <c r="F150" s="162"/>
      <c r="G150" s="162"/>
      <c r="H150" s="162"/>
      <c r="I150" s="162"/>
      <c r="J150" s="162"/>
      <c r="K150" s="162"/>
      <c r="L150" s="162"/>
      <c r="M150" s="162"/>
      <c r="N150" s="162"/>
      <c r="O150" s="164"/>
      <c r="Q150" s="159"/>
      <c r="R150" s="160"/>
    </row>
    <row r="151" spans="1:18" s="69" customFormat="1" ht="18" customHeight="1">
      <c r="A151" s="88" t="s">
        <v>55</v>
      </c>
      <c r="B151" s="88" t="s">
        <v>349</v>
      </c>
      <c r="C151" s="85" t="s">
        <v>370</v>
      </c>
      <c r="D151" s="143" t="str">
        <f>IF(GH評価表!E151="","",GH評価表!E151)</f>
        <v/>
      </c>
      <c r="E151" s="161"/>
      <c r="F151" s="162"/>
      <c r="G151" s="162"/>
      <c r="H151" s="162"/>
      <c r="I151" s="162"/>
      <c r="J151" s="162"/>
      <c r="K151" s="162"/>
      <c r="L151" s="162"/>
      <c r="M151" s="162"/>
      <c r="N151" s="162"/>
      <c r="O151" s="164"/>
      <c r="Q151" s="159"/>
      <c r="R151" s="160"/>
    </row>
    <row r="152" spans="1:18" ht="18" customHeight="1">
      <c r="A152" s="56"/>
      <c r="B152" s="57" t="s">
        <v>96</v>
      </c>
      <c r="C152" s="85"/>
      <c r="D152" s="143"/>
      <c r="E152" s="166"/>
      <c r="F152" s="60"/>
      <c r="G152" s="60"/>
      <c r="H152" s="60"/>
      <c r="I152" s="60"/>
      <c r="J152" s="60"/>
      <c r="K152" s="60"/>
      <c r="L152" s="60"/>
      <c r="M152" s="60"/>
      <c r="N152" s="60"/>
      <c r="O152" s="167"/>
      <c r="Q152" s="138"/>
    </row>
    <row r="153" spans="1:18" s="69" customFormat="1" ht="18" customHeight="1">
      <c r="A153" s="63" t="s">
        <v>4</v>
      </c>
      <c r="B153" s="64">
        <v>6.1</v>
      </c>
      <c r="C153" s="85" t="s">
        <v>5</v>
      </c>
      <c r="D153" s="143" t="str">
        <f>IF(GH評価表!E153="","",GH評価表!E153)</f>
        <v/>
      </c>
      <c r="E153" s="161"/>
      <c r="F153" s="162"/>
      <c r="G153" s="162"/>
      <c r="H153" s="162"/>
      <c r="I153" s="162"/>
      <c r="J153" s="162"/>
      <c r="K153" s="162"/>
      <c r="L153" s="162"/>
      <c r="M153" s="162"/>
      <c r="N153" s="162"/>
      <c r="O153" s="164"/>
      <c r="Q153" s="159" t="str">
        <f>IF(COUNTIF(E153:N153,"-")=Q21,"-",IF(D153="-",ROUND(SUM(E153:O153)/(Q21-COUNTIF(E153:N153,"-")),1),D153))</f>
        <v/>
      </c>
      <c r="R153" s="160"/>
    </row>
    <row r="154" spans="1:18" ht="18" customHeight="1">
      <c r="A154" s="63" t="s">
        <v>7</v>
      </c>
      <c r="B154" s="64">
        <v>6.2</v>
      </c>
      <c r="C154" s="85" t="s">
        <v>6</v>
      </c>
      <c r="D154" s="143" t="str">
        <f>IF(GH評価表!E154="","",GH評価表!E154)</f>
        <v/>
      </c>
      <c r="E154" s="161"/>
      <c r="F154" s="162"/>
      <c r="G154" s="162"/>
      <c r="H154" s="162"/>
      <c r="I154" s="162"/>
      <c r="J154" s="162"/>
      <c r="K154" s="162"/>
      <c r="L154" s="162"/>
      <c r="M154" s="162"/>
      <c r="N154" s="162"/>
      <c r="O154" s="164"/>
      <c r="Q154" s="159" t="str">
        <f>IF(COUNTIF(E154:N154,"-")=Q21,"-",IF(D154="-",ROUND(SUM(E154:O154)/(Q21-COUNTIF(E154:N154,"-")),1),D154))</f>
        <v/>
      </c>
    </row>
    <row r="155" spans="1:18" s="69" customFormat="1" ht="18" customHeight="1">
      <c r="A155" s="63" t="s">
        <v>7</v>
      </c>
      <c r="B155" s="64">
        <v>6.3</v>
      </c>
      <c r="C155" s="85" t="s">
        <v>6</v>
      </c>
      <c r="D155" s="143" t="str">
        <f>IF(GH評価表!E155="","",GH評価表!E155)</f>
        <v/>
      </c>
      <c r="E155" s="161"/>
      <c r="F155" s="162"/>
      <c r="G155" s="162"/>
      <c r="H155" s="162"/>
      <c r="I155" s="162"/>
      <c r="J155" s="162"/>
      <c r="K155" s="162"/>
      <c r="L155" s="162"/>
      <c r="M155" s="162"/>
      <c r="N155" s="162"/>
      <c r="O155" s="164"/>
      <c r="Q155" s="159" t="str">
        <f>IF(COUNTIF(E155:N155,"-")=Q21,"-",IF(D155="-",ROUND(SUM(E155:O155)/(Q21-COUNTIF(E155:N155,"-")),1),D155))</f>
        <v/>
      </c>
      <c r="R155" s="160"/>
    </row>
    <row r="156" spans="1:18" s="69" customFormat="1" ht="18" customHeight="1">
      <c r="A156" s="73" t="s">
        <v>7</v>
      </c>
      <c r="B156" s="64">
        <v>6.4</v>
      </c>
      <c r="C156" s="85" t="s">
        <v>6</v>
      </c>
      <c r="D156" s="143" t="str">
        <f>IF(GH評価表!E156="","",GH評価表!E156)</f>
        <v/>
      </c>
      <c r="E156" s="161"/>
      <c r="F156" s="162"/>
      <c r="G156" s="162"/>
      <c r="H156" s="162"/>
      <c r="I156" s="162"/>
      <c r="J156" s="162"/>
      <c r="K156" s="162"/>
      <c r="L156" s="162"/>
      <c r="M156" s="162"/>
      <c r="N156" s="162"/>
      <c r="O156" s="164"/>
      <c r="Q156" s="159" t="str">
        <f>IF(COUNTIF(E156:N156,"-")=Q21,"-",IF(D156="-",ROUND(SUM(E156:O156)/(Q21-COUNTIF(E156:N156,"-")),1),D156))</f>
        <v/>
      </c>
      <c r="R156" s="160"/>
    </row>
    <row r="157" spans="1:18" s="69" customFormat="1" ht="18" customHeight="1">
      <c r="A157" s="73" t="s">
        <v>7</v>
      </c>
      <c r="B157" s="64">
        <v>6.5</v>
      </c>
      <c r="C157" s="85" t="s">
        <v>8</v>
      </c>
      <c r="D157" s="143" t="str">
        <f>IF(GH評価表!E157="","",GH評価表!E157)</f>
        <v/>
      </c>
      <c r="E157" s="161"/>
      <c r="F157" s="162"/>
      <c r="G157" s="162"/>
      <c r="H157" s="162"/>
      <c r="I157" s="162"/>
      <c r="J157" s="162"/>
      <c r="K157" s="162"/>
      <c r="L157" s="162"/>
      <c r="M157" s="162"/>
      <c r="N157" s="162"/>
      <c r="O157" s="164"/>
      <c r="Q157" s="159" t="str">
        <f>IF(COUNTIF(E157:N157,"-")=Q21,"-",IF(D157="-",ROUND(SUM(E157:O157)/(Q21-COUNTIF(E157:N157,"-")),1),D157))</f>
        <v/>
      </c>
      <c r="R157" s="160"/>
    </row>
    <row r="158" spans="1:18" s="69" customFormat="1" ht="18" customHeight="1">
      <c r="A158" s="73" t="s">
        <v>7</v>
      </c>
      <c r="B158" s="64">
        <v>6.6</v>
      </c>
      <c r="C158" s="85" t="s">
        <v>6</v>
      </c>
      <c r="D158" s="143" t="str">
        <f>IF(GH評価表!E158="","",GH評価表!E158)</f>
        <v/>
      </c>
      <c r="E158" s="161"/>
      <c r="F158" s="162"/>
      <c r="G158" s="162"/>
      <c r="H158" s="162"/>
      <c r="I158" s="162"/>
      <c r="J158" s="162"/>
      <c r="K158" s="162"/>
      <c r="L158" s="162"/>
      <c r="M158" s="162"/>
      <c r="N158" s="162"/>
      <c r="O158" s="164"/>
      <c r="Q158" s="159" t="str">
        <f>IF(COUNTIF(E158:N158,"-")=Q21,"-",IF(D158="-",ROUND(SUM(E158:O158)/(Q21-COUNTIF(E158:N158,"-")),1),D158))</f>
        <v/>
      </c>
      <c r="R158" s="160"/>
    </row>
    <row r="159" spans="1:18" ht="18" customHeight="1">
      <c r="A159" s="73" t="s">
        <v>7</v>
      </c>
      <c r="B159" s="64">
        <v>6.7</v>
      </c>
      <c r="C159" s="85" t="s">
        <v>6</v>
      </c>
      <c r="D159" s="143" t="str">
        <f>IF(GH評価表!E159="","",GH評価表!E159)</f>
        <v/>
      </c>
      <c r="E159" s="161"/>
      <c r="F159" s="162"/>
      <c r="G159" s="162"/>
      <c r="H159" s="162"/>
      <c r="I159" s="162"/>
      <c r="J159" s="162"/>
      <c r="K159" s="162"/>
      <c r="L159" s="162"/>
      <c r="M159" s="162"/>
      <c r="N159" s="162"/>
      <c r="O159" s="164"/>
      <c r="Q159" s="159" t="str">
        <f>IF(COUNTIF(E159:N159,"-")=Q21,"-",IF(D159="-",ROUND(SUM(E159:O159)/(Q21-COUNTIF(E159:N159,"-")),1),D159))</f>
        <v/>
      </c>
    </row>
    <row r="160" spans="1:18" s="69" customFormat="1" ht="18" customHeight="1">
      <c r="A160" s="73" t="s">
        <v>7</v>
      </c>
      <c r="B160" s="64">
        <v>6.8</v>
      </c>
      <c r="C160" s="85" t="s">
        <v>5</v>
      </c>
      <c r="D160" s="143" t="str">
        <f>IF(GH評価表!E160="","",GH評価表!E160)</f>
        <v/>
      </c>
      <c r="E160" s="161"/>
      <c r="F160" s="162"/>
      <c r="G160" s="162"/>
      <c r="H160" s="162"/>
      <c r="I160" s="162"/>
      <c r="J160" s="162"/>
      <c r="K160" s="162"/>
      <c r="L160" s="162"/>
      <c r="M160" s="162"/>
      <c r="N160" s="162"/>
      <c r="O160" s="164"/>
      <c r="Q160" s="159" t="str">
        <f>IF(COUNTIF(E160:N160,"-")=Q21,"-",IF(D160="-",ROUND(SUM(E160:O160)/(Q21-COUNTIF(E160:N160,"-")),1),D160))</f>
        <v/>
      </c>
      <c r="R160" s="160"/>
    </row>
    <row r="161" spans="1:18" s="69" customFormat="1" ht="18" customHeight="1">
      <c r="A161" s="73" t="s">
        <v>7</v>
      </c>
      <c r="B161" s="64">
        <v>6.9</v>
      </c>
      <c r="C161" s="85" t="s">
        <v>6</v>
      </c>
      <c r="D161" s="143" t="str">
        <f>IF(GH評価表!E161="","",GH評価表!E161)</f>
        <v/>
      </c>
      <c r="E161" s="161"/>
      <c r="F161" s="162"/>
      <c r="G161" s="162"/>
      <c r="H161" s="162"/>
      <c r="I161" s="162"/>
      <c r="J161" s="162"/>
      <c r="K161" s="162"/>
      <c r="L161" s="162"/>
      <c r="M161" s="162"/>
      <c r="N161" s="162"/>
      <c r="O161" s="164"/>
      <c r="Q161" s="159" t="str">
        <f>IF(COUNTIF(E161:N161,"-")=Q21,"-",IF(D161="-",ROUND(SUM(E161:O161)/(Q21-COUNTIF(E161:N161,"-")),1),D161))</f>
        <v/>
      </c>
      <c r="R161" s="160"/>
    </row>
    <row r="162" spans="1:18" ht="18" customHeight="1">
      <c r="A162" s="73" t="s">
        <v>7</v>
      </c>
      <c r="B162" s="64" t="s">
        <v>186</v>
      </c>
      <c r="C162" s="85" t="s">
        <v>5</v>
      </c>
      <c r="D162" s="143" t="str">
        <f>IF(GH評価表!E162="","",GH評価表!E162)</f>
        <v/>
      </c>
      <c r="E162" s="161"/>
      <c r="F162" s="162"/>
      <c r="G162" s="162"/>
      <c r="H162" s="162"/>
      <c r="I162" s="162"/>
      <c r="J162" s="162"/>
      <c r="K162" s="162"/>
      <c r="L162" s="162"/>
      <c r="M162" s="162"/>
      <c r="N162" s="162"/>
      <c r="O162" s="164"/>
      <c r="Q162" s="159" t="str">
        <f>IF(COUNTIF(E162:N162,"-")=Q21,"-",IF(D162="-",ROUND(SUM(E162:O162)/(Q21-COUNTIF(E162:N162,"-")),1),D162))</f>
        <v/>
      </c>
    </row>
    <row r="163" spans="1:18" s="69" customFormat="1" ht="18" customHeight="1">
      <c r="A163" s="73" t="s">
        <v>7</v>
      </c>
      <c r="B163" s="64">
        <v>6.11</v>
      </c>
      <c r="C163" s="85" t="s">
        <v>5</v>
      </c>
      <c r="D163" s="143" t="str">
        <f>IF(GH評価表!E163="","",GH評価表!E163)</f>
        <v/>
      </c>
      <c r="E163" s="161"/>
      <c r="F163" s="162"/>
      <c r="G163" s="162"/>
      <c r="H163" s="162"/>
      <c r="I163" s="162"/>
      <c r="J163" s="162"/>
      <c r="K163" s="162"/>
      <c r="L163" s="162"/>
      <c r="M163" s="162"/>
      <c r="N163" s="162"/>
      <c r="O163" s="164"/>
      <c r="Q163" s="159" t="str">
        <f>IF(COUNTIF(E163:N163,"-")=Q21,"-",IF(D163="-",ROUND(SUM(E163:O163)/(Q21-COUNTIF(E163:N163,"-")),1),D163))</f>
        <v/>
      </c>
      <c r="R163" s="160"/>
    </row>
    <row r="164" spans="1:18" s="69" customFormat="1" ht="18" customHeight="1">
      <c r="A164" s="73" t="s">
        <v>9</v>
      </c>
      <c r="B164" s="64" t="s">
        <v>201</v>
      </c>
      <c r="C164" s="85" t="s">
        <v>6</v>
      </c>
      <c r="D164" s="143" t="str">
        <f>IF(GH評価表!E164="","",GH評価表!E164)</f>
        <v/>
      </c>
      <c r="E164" s="161"/>
      <c r="F164" s="162"/>
      <c r="G164" s="162"/>
      <c r="H164" s="162"/>
      <c r="I164" s="162"/>
      <c r="J164" s="162"/>
      <c r="K164" s="162"/>
      <c r="L164" s="162"/>
      <c r="M164" s="162"/>
      <c r="N164" s="162"/>
      <c r="O164" s="164"/>
      <c r="Q164" s="159" t="str">
        <f>IF(COUNTIF(E164:N164,"-")=Q21,"-",IF(D164="-",ROUND(SUM(E164:O164)/(Q21-COUNTIF(E164:N164,"-")),1),D164))</f>
        <v/>
      </c>
      <c r="R164" s="160"/>
    </row>
    <row r="165" spans="1:18" s="69" customFormat="1" ht="18" customHeight="1">
      <c r="A165" s="73" t="s">
        <v>4</v>
      </c>
      <c r="B165" s="64" t="s">
        <v>202</v>
      </c>
      <c r="C165" s="85" t="s">
        <v>5</v>
      </c>
      <c r="D165" s="143" t="str">
        <f>IF(GH評価表!E165="","",GH評価表!E165)</f>
        <v/>
      </c>
      <c r="E165" s="161"/>
      <c r="F165" s="162"/>
      <c r="G165" s="162"/>
      <c r="H165" s="162"/>
      <c r="I165" s="162"/>
      <c r="J165" s="162"/>
      <c r="K165" s="162"/>
      <c r="L165" s="162"/>
      <c r="M165" s="162"/>
      <c r="N165" s="162"/>
      <c r="O165" s="164"/>
      <c r="Q165" s="159" t="str">
        <f>IF(COUNTIF(E165:N165,"-")=Q21,"-",IF(D165="-",ROUND(SUM(E165:O165)/(Q21-COUNTIF(E165:N165,"-")),1),D165))</f>
        <v/>
      </c>
      <c r="R165" s="160"/>
    </row>
    <row r="166" spans="1:18" ht="18" customHeight="1">
      <c r="A166" s="56"/>
      <c r="B166" s="57" t="s">
        <v>211</v>
      </c>
      <c r="C166" s="85"/>
      <c r="D166" s="143"/>
      <c r="E166" s="166"/>
      <c r="F166" s="60"/>
      <c r="G166" s="60"/>
      <c r="H166" s="60"/>
      <c r="I166" s="60"/>
      <c r="J166" s="60"/>
      <c r="K166" s="60"/>
      <c r="L166" s="60"/>
      <c r="M166" s="60"/>
      <c r="N166" s="60"/>
      <c r="O166" s="167"/>
      <c r="Q166" s="138"/>
    </row>
    <row r="167" spans="1:18" ht="18" customHeight="1">
      <c r="A167" s="73" t="s">
        <v>7</v>
      </c>
      <c r="B167" s="74">
        <v>7.1</v>
      </c>
      <c r="C167" s="98" t="s">
        <v>141</v>
      </c>
      <c r="D167" s="143" t="str">
        <f>IF(GH評価表!E167="","",GH評価表!E167)</f>
        <v/>
      </c>
      <c r="E167" s="161"/>
      <c r="F167" s="162"/>
      <c r="G167" s="162"/>
      <c r="H167" s="162"/>
      <c r="I167" s="162"/>
      <c r="J167" s="162"/>
      <c r="K167" s="162"/>
      <c r="L167" s="162"/>
      <c r="M167" s="162"/>
      <c r="N167" s="162"/>
      <c r="O167" s="164"/>
      <c r="Q167" s="159" t="str">
        <f>IF(D167="-",IF(COUNTIF(E167:N167,"+")/Q21&gt;0.5,"+",0),D167)</f>
        <v/>
      </c>
    </row>
    <row r="168" spans="1:18" ht="18" customHeight="1">
      <c r="A168" s="73" t="s">
        <v>7</v>
      </c>
      <c r="B168" s="74">
        <v>7.2</v>
      </c>
      <c r="C168" s="98" t="s">
        <v>141</v>
      </c>
      <c r="D168" s="143" t="str">
        <f>IF(GH評価表!E168="","",GH評価表!E168)</f>
        <v/>
      </c>
      <c r="E168" s="161"/>
      <c r="F168" s="162"/>
      <c r="G168" s="162"/>
      <c r="H168" s="162"/>
      <c r="I168" s="162"/>
      <c r="J168" s="162"/>
      <c r="K168" s="162"/>
      <c r="L168" s="162"/>
      <c r="M168" s="162"/>
      <c r="N168" s="162"/>
      <c r="O168" s="164"/>
      <c r="Q168" s="159" t="str">
        <f>IF(D168="-",IF(COUNTIF(E168:N168,"+")/Q21&gt;0.5,"+",0),D168)</f>
        <v/>
      </c>
    </row>
    <row r="169" spans="1:18" ht="18" customHeight="1" thickBot="1">
      <c r="A169" s="73" t="s">
        <v>7</v>
      </c>
      <c r="B169" s="74">
        <v>7.3</v>
      </c>
      <c r="C169" s="98" t="s">
        <v>141</v>
      </c>
      <c r="D169" s="143" t="str">
        <f>IF(GH評価表!E169="","",GH評価表!E169)</f>
        <v/>
      </c>
      <c r="E169" s="161"/>
      <c r="F169" s="162"/>
      <c r="G169" s="162"/>
      <c r="H169" s="162"/>
      <c r="I169" s="162"/>
      <c r="J169" s="162"/>
      <c r="K169" s="162"/>
      <c r="L169" s="162"/>
      <c r="M169" s="162"/>
      <c r="N169" s="162"/>
      <c r="O169" s="173"/>
      <c r="Q169" s="159" t="str">
        <f>IF(D169="-",IF(COUNTIF(E169:N169,"+")/Q21&gt;0.5,"+",0),D169)</f>
        <v/>
      </c>
    </row>
  </sheetData>
  <phoneticPr fontId="1"/>
  <conditionalFormatting sqref="D1:N1048576">
    <cfRule type="containsText" dxfId="23" priority="1" operator="containsText" text="2">
      <formula>NOT(ISERROR(SEARCH("2",D1)))</formula>
    </cfRule>
    <cfRule type="containsText" dxfId="22" priority="2" operator="containsText" text="3">
      <formula>NOT(ISERROR(SEARCH("3",D1)))</formula>
    </cfRule>
    <cfRule type="containsText" dxfId="21" priority="3" operator="containsText" text="4">
      <formula>NOT(ISERROR(SEARCH("4",D1)))</formula>
    </cfRule>
  </conditionalFormatting>
  <pageMargins left="0.39370078740157483" right="0.39370078740157483" top="0.74803149606299213" bottom="0.39370078740157483" header="0.51181102362204722" footer="0.11811023622047245"/>
  <pageSetup paperSize="9" fitToHeight="0" orientation="landscape"/>
  <headerFooter alignWithMargins="0">
    <oddHeader>&amp;L&amp;10 GH農場評価規準・チェックシートVer 2.0_20170428&amp;R&amp;10農場共通＋作物共通＋水田畑作＋園芸</oddHeader>
    <oddFooter>&amp;C&amp;9&amp;P／&amp;N&amp;R&amp;9©Copyright　一般社団法人日本生産者GAP協会</oddFooter>
  </headerFooter>
  <rowBreaks count="8" manualBreakCount="8">
    <brk id="51" max="16383" man="1"/>
    <brk id="70" max="5" man="1"/>
    <brk id="78" max="16383" man="1"/>
    <brk id="90" max="16383" man="1"/>
    <brk id="99" max="16383" man="1"/>
    <brk id="110" max="16383" man="1"/>
    <brk id="121" max="16383" man="1"/>
    <brk id="165" max="16383" man="1"/>
  </rowBreaks>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C3D77-FB0D-455A-ADF8-F03E69FCDCA5}">
  <dimension ref="A1:G169"/>
  <sheetViews>
    <sheetView view="pageBreakPreview" topLeftCell="A14" zoomScaleNormal="100" zoomScaleSheetLayoutView="100" zoomScalePageLayoutView="90" workbookViewId="0">
      <selection activeCell="P9" sqref="P9"/>
    </sheetView>
  </sheetViews>
  <sheetFormatPr defaultColWidth="9" defaultRowHeight="12"/>
  <cols>
    <col min="1" max="1" width="4.77734375" style="111" customWidth="1"/>
    <col min="2" max="2" width="7" style="112" customWidth="1"/>
    <col min="3" max="3" width="67.33203125" style="96" customWidth="1"/>
    <col min="4" max="5" width="5.44140625" style="113" customWidth="1"/>
    <col min="6" max="6" width="5.6640625" style="113" customWidth="1"/>
    <col min="7" max="7" width="45.109375" style="127" customWidth="1"/>
    <col min="8" max="16384" width="9" style="62"/>
  </cols>
  <sheetData>
    <row r="1" spans="1:7" s="19" customFormat="1" ht="32.4">
      <c r="A1" s="16" t="s">
        <v>0</v>
      </c>
      <c r="B1" s="16" t="s">
        <v>1</v>
      </c>
      <c r="C1" s="17" t="s">
        <v>144</v>
      </c>
      <c r="D1" s="18" t="s">
        <v>2</v>
      </c>
      <c r="E1" s="18" t="s">
        <v>97</v>
      </c>
      <c r="F1" s="17" t="s">
        <v>215</v>
      </c>
      <c r="G1" s="17" t="s">
        <v>145</v>
      </c>
    </row>
    <row r="2" spans="1:7" s="25" customFormat="1">
      <c r="A2" s="20" t="s">
        <v>216</v>
      </c>
      <c r="B2" s="116"/>
      <c r="C2" s="22"/>
      <c r="D2" s="23"/>
      <c r="E2" s="23"/>
      <c r="F2" s="23"/>
      <c r="G2" s="117"/>
    </row>
    <row r="3" spans="1:7" s="32" customFormat="1">
      <c r="A3" s="26"/>
      <c r="B3" s="27" t="s">
        <v>217</v>
      </c>
      <c r="C3" s="28"/>
      <c r="D3" s="29"/>
      <c r="E3" s="29"/>
      <c r="F3" s="29"/>
      <c r="G3" s="118"/>
    </row>
    <row r="4" spans="1:7" s="32" customFormat="1" ht="108">
      <c r="A4" s="33" t="s">
        <v>218</v>
      </c>
      <c r="B4" s="34" t="s">
        <v>18</v>
      </c>
      <c r="C4" s="35" t="s">
        <v>373</v>
      </c>
      <c r="D4" s="36">
        <v>4</v>
      </c>
      <c r="E4" s="119" t="str">
        <f>TEXT(中間集計処理!Q4,0)</f>
        <v/>
      </c>
      <c r="F4" s="119" t="str">
        <f>TEXT(GH評価表!F4,)</f>
        <v>✔</v>
      </c>
      <c r="G4" s="42" t="str">
        <f>TEXT(GH評価表!G4,)</f>
        <v/>
      </c>
    </row>
    <row r="5" spans="1:7" s="32" customFormat="1" ht="103.8" customHeight="1">
      <c r="A5" s="33" t="s">
        <v>218</v>
      </c>
      <c r="B5" s="34" t="s">
        <v>219</v>
      </c>
      <c r="C5" s="35" t="s">
        <v>385</v>
      </c>
      <c r="D5" s="36">
        <v>3</v>
      </c>
      <c r="E5" s="119" t="str">
        <f>TEXT(中間集計処理!Q5,0)</f>
        <v/>
      </c>
      <c r="F5" s="119" t="str">
        <f>TEXT(GH評価表!F5,)</f>
        <v>✔</v>
      </c>
      <c r="G5" s="42" t="str">
        <f>TEXT(GH評価表!G5,)</f>
        <v/>
      </c>
    </row>
    <row r="6" spans="1:7" s="32" customFormat="1" ht="72">
      <c r="A6" s="33" t="s">
        <v>218</v>
      </c>
      <c r="B6" s="34" t="s">
        <v>220</v>
      </c>
      <c r="C6" s="35" t="s">
        <v>400</v>
      </c>
      <c r="D6" s="36">
        <v>3</v>
      </c>
      <c r="E6" s="119" t="str">
        <f>TEXT(中間集計処理!Q6,0)</f>
        <v/>
      </c>
      <c r="F6" s="119" t="str">
        <f>TEXT(GH評価表!F6,)</f>
        <v>✔</v>
      </c>
      <c r="G6" s="42" t="str">
        <f>TEXT(GH評価表!G6,)</f>
        <v/>
      </c>
    </row>
    <row r="7" spans="1:7" s="32" customFormat="1" ht="39.6" customHeight="1">
      <c r="A7" s="33" t="s">
        <v>218</v>
      </c>
      <c r="B7" s="34" t="s">
        <v>221</v>
      </c>
      <c r="C7" s="35" t="s">
        <v>401</v>
      </c>
      <c r="D7" s="36">
        <v>3</v>
      </c>
      <c r="E7" s="119" t="str">
        <f>TEXT(中間集計処理!Q7,0)</f>
        <v/>
      </c>
      <c r="F7" s="119" t="str">
        <f>TEXT(GH評価表!F7,)</f>
        <v>✔</v>
      </c>
      <c r="G7" s="42" t="str">
        <f>TEXT(GH評価表!G7,)</f>
        <v/>
      </c>
    </row>
    <row r="8" spans="1:7" s="32" customFormat="1" ht="39.6" customHeight="1">
      <c r="A8" s="33" t="s">
        <v>218</v>
      </c>
      <c r="B8" s="34" t="s">
        <v>222</v>
      </c>
      <c r="C8" s="35" t="s">
        <v>402</v>
      </c>
      <c r="D8" s="36">
        <v>3</v>
      </c>
      <c r="E8" s="119" t="str">
        <f>TEXT(中間集計処理!Q8,0)</f>
        <v/>
      </c>
      <c r="F8" s="119" t="str">
        <f>TEXT(GH評価表!F8,)</f>
        <v>✔</v>
      </c>
      <c r="G8" s="42" t="str">
        <f>TEXT(GH評価表!G8,)</f>
        <v/>
      </c>
    </row>
    <row r="9" spans="1:7" s="32" customFormat="1" ht="49.8" customHeight="1">
      <c r="A9" s="33" t="s">
        <v>218</v>
      </c>
      <c r="B9" s="34" t="s">
        <v>223</v>
      </c>
      <c r="C9" s="35" t="s">
        <v>403</v>
      </c>
      <c r="D9" s="36">
        <v>3</v>
      </c>
      <c r="E9" s="119" t="str">
        <f>TEXT(中間集計処理!Q9,0)</f>
        <v/>
      </c>
      <c r="F9" s="119" t="str">
        <f>TEXT(GH評価表!F9,)</f>
        <v>✔</v>
      </c>
      <c r="G9" s="42" t="str">
        <f>TEXT(GH評価表!G9,)</f>
        <v/>
      </c>
    </row>
    <row r="10" spans="1:7" s="32" customFormat="1" ht="63" customHeight="1">
      <c r="A10" s="33" t="s">
        <v>218</v>
      </c>
      <c r="B10" s="34" t="s">
        <v>224</v>
      </c>
      <c r="C10" s="35" t="s">
        <v>404</v>
      </c>
      <c r="D10" s="36">
        <v>3</v>
      </c>
      <c r="E10" s="119" t="str">
        <f>TEXT(中間集計処理!Q10,0)</f>
        <v/>
      </c>
      <c r="F10" s="119" t="str">
        <f>TEXT(GH評価表!F10,)</f>
        <v>✔</v>
      </c>
      <c r="G10" s="42" t="str">
        <f>TEXT(GH評価表!G10,)</f>
        <v/>
      </c>
    </row>
    <row r="11" spans="1:7" s="32" customFormat="1" ht="132">
      <c r="A11" s="33" t="s">
        <v>218</v>
      </c>
      <c r="B11" s="34" t="s">
        <v>225</v>
      </c>
      <c r="C11" s="42" t="s">
        <v>405</v>
      </c>
      <c r="D11" s="36">
        <v>3</v>
      </c>
      <c r="E11" s="119" t="str">
        <f>TEXT(中間集計処理!Q11,0)</f>
        <v/>
      </c>
      <c r="F11" s="119" t="str">
        <f>TEXT(GH評価表!F11,)</f>
        <v>✔</v>
      </c>
      <c r="G11" s="42" t="str">
        <f>TEXT(GH評価表!G11,)</f>
        <v/>
      </c>
    </row>
    <row r="12" spans="1:7" s="32" customFormat="1" ht="72">
      <c r="A12" s="33" t="s">
        <v>218</v>
      </c>
      <c r="B12" s="34" t="s">
        <v>226</v>
      </c>
      <c r="C12" s="42" t="s">
        <v>374</v>
      </c>
      <c r="D12" s="36">
        <v>3</v>
      </c>
      <c r="E12" s="119" t="str">
        <f>TEXT(中間集計処理!Q12,0)</f>
        <v/>
      </c>
      <c r="F12" s="119" t="str">
        <f>TEXT(GH評価表!F12,)</f>
        <v>✔</v>
      </c>
      <c r="G12" s="42" t="str">
        <f>TEXT(GH評価表!G12,)</f>
        <v/>
      </c>
    </row>
    <row r="13" spans="1:7" s="32" customFormat="1">
      <c r="A13" s="43"/>
      <c r="B13" s="27" t="s">
        <v>227</v>
      </c>
      <c r="C13" s="28"/>
      <c r="D13" s="44"/>
      <c r="E13" s="29"/>
      <c r="F13" s="29"/>
      <c r="G13" s="42" t="str">
        <f>TEXT(GH評価表!G13,)</f>
        <v/>
      </c>
    </row>
    <row r="14" spans="1:7" s="32" customFormat="1" ht="36">
      <c r="A14" s="33" t="s">
        <v>218</v>
      </c>
      <c r="B14" s="34" t="s">
        <v>228</v>
      </c>
      <c r="C14" s="35" t="s">
        <v>414</v>
      </c>
      <c r="D14" s="36">
        <v>3</v>
      </c>
      <c r="E14" s="119" t="str">
        <f>TEXT(中間集計処理!Q14,0)</f>
        <v/>
      </c>
      <c r="F14" s="119" t="str">
        <f>TEXT(GH評価表!F14,)</f>
        <v>✔</v>
      </c>
      <c r="G14" s="42" t="str">
        <f>TEXT(GH評価表!G14,)</f>
        <v/>
      </c>
    </row>
    <row r="15" spans="1:7" s="32" customFormat="1" ht="60">
      <c r="A15" s="33" t="s">
        <v>218</v>
      </c>
      <c r="B15" s="34" t="s">
        <v>229</v>
      </c>
      <c r="C15" s="48" t="s">
        <v>406</v>
      </c>
      <c r="D15" s="36">
        <v>4</v>
      </c>
      <c r="E15" s="119" t="str">
        <f>TEXT(中間集計処理!Q15,0)</f>
        <v/>
      </c>
      <c r="F15" s="119" t="str">
        <f>TEXT(GH評価表!F15,)</f>
        <v>✔</v>
      </c>
      <c r="G15" s="42" t="str">
        <f>TEXT(GH評価表!G15,)</f>
        <v/>
      </c>
    </row>
    <row r="16" spans="1:7" s="32" customFormat="1" ht="36">
      <c r="A16" s="33" t="s">
        <v>218</v>
      </c>
      <c r="B16" s="34" t="s">
        <v>372</v>
      </c>
      <c r="C16" s="48" t="s">
        <v>407</v>
      </c>
      <c r="D16" s="36">
        <v>3</v>
      </c>
      <c r="E16" s="119" t="str">
        <f>TEXT(中間集計処理!Q16,0)</f>
        <v/>
      </c>
      <c r="F16" s="119" t="str">
        <f>TEXT(GH評価表!F16,)</f>
        <v>✔</v>
      </c>
      <c r="G16" s="42" t="str">
        <f>TEXT(GH評価表!G16,)</f>
        <v/>
      </c>
    </row>
    <row r="17" spans="1:7" s="32" customFormat="1" ht="72">
      <c r="A17" s="33" t="s">
        <v>218</v>
      </c>
      <c r="B17" s="34" t="s">
        <v>231</v>
      </c>
      <c r="C17" s="48" t="s">
        <v>384</v>
      </c>
      <c r="D17" s="36">
        <v>3</v>
      </c>
      <c r="E17" s="119" t="str">
        <f>TEXT(中間集計処理!Q17,0)</f>
        <v/>
      </c>
      <c r="F17" s="119" t="str">
        <f>TEXT(GH評価表!F17,)</f>
        <v>✔</v>
      </c>
      <c r="G17" s="42" t="str">
        <f>TEXT(GH評価表!G17,)</f>
        <v/>
      </c>
    </row>
    <row r="18" spans="1:7" s="32" customFormat="1" ht="65.400000000000006" customHeight="1">
      <c r="A18" s="33" t="s">
        <v>218</v>
      </c>
      <c r="B18" s="34" t="s">
        <v>232</v>
      </c>
      <c r="C18" s="48" t="s">
        <v>408</v>
      </c>
      <c r="D18" s="36">
        <v>3</v>
      </c>
      <c r="E18" s="119" t="str">
        <f>TEXT(中間集計処理!Q18,0)</f>
        <v/>
      </c>
      <c r="F18" s="119" t="str">
        <f>TEXT(GH評価表!F18,)</f>
        <v>✔</v>
      </c>
      <c r="G18" s="42" t="str">
        <f>TEXT(GH評価表!G18,)</f>
        <v/>
      </c>
    </row>
    <row r="19" spans="1:7" s="32" customFormat="1" ht="64.8" customHeight="1">
      <c r="A19" s="33" t="s">
        <v>218</v>
      </c>
      <c r="B19" s="34" t="s">
        <v>233</v>
      </c>
      <c r="C19" s="48" t="s">
        <v>398</v>
      </c>
      <c r="D19" s="36">
        <v>3</v>
      </c>
      <c r="E19" s="119" t="str">
        <f>TEXT(中間集計処理!Q19,0)</f>
        <v/>
      </c>
      <c r="F19" s="119" t="str">
        <f>TEXT(GH評価表!F19,)</f>
        <v>✔</v>
      </c>
      <c r="G19" s="42" t="str">
        <f>TEXT(GH評価表!G19,)</f>
        <v/>
      </c>
    </row>
    <row r="20" spans="1:7" s="32" customFormat="1" ht="106.8" customHeight="1">
      <c r="A20" s="33" t="s">
        <v>218</v>
      </c>
      <c r="B20" s="34" t="s">
        <v>234</v>
      </c>
      <c r="C20" s="42" t="s">
        <v>399</v>
      </c>
      <c r="D20" s="36">
        <v>3</v>
      </c>
      <c r="E20" s="119" t="str">
        <f>TEXT(中間集計処理!Q20,0)</f>
        <v/>
      </c>
      <c r="F20" s="119" t="str">
        <f>TEXT(GH評価表!F20,)</f>
        <v>✔</v>
      </c>
      <c r="G20" s="42" t="str">
        <f>TEXT(GH評価表!G20,)</f>
        <v/>
      </c>
    </row>
    <row r="21" spans="1:7" s="19" customFormat="1">
      <c r="A21" s="49" t="s">
        <v>135</v>
      </c>
      <c r="B21" s="50"/>
      <c r="C21" s="51"/>
      <c r="D21" s="52"/>
      <c r="E21" s="53"/>
      <c r="F21" s="54"/>
      <c r="G21" s="54"/>
    </row>
    <row r="22" spans="1:7">
      <c r="A22" s="56"/>
      <c r="B22" s="57" t="s">
        <v>3</v>
      </c>
      <c r="C22" s="58"/>
      <c r="D22" s="59"/>
      <c r="E22" s="60"/>
      <c r="F22" s="60"/>
      <c r="G22" s="60"/>
    </row>
    <row r="23" spans="1:7" s="69" customFormat="1" ht="60">
      <c r="A23" s="63" t="s">
        <v>4</v>
      </c>
      <c r="B23" s="64">
        <v>1.1000000000000001</v>
      </c>
      <c r="C23" s="65" t="s">
        <v>256</v>
      </c>
      <c r="D23" s="66">
        <v>4</v>
      </c>
      <c r="E23" s="67"/>
      <c r="F23" s="119" t="str">
        <f>TEXT(GH評価表!F23,)</f>
        <v/>
      </c>
      <c r="G23" s="42" t="str">
        <f>TEXT(GH評価表!G23,)</f>
        <v/>
      </c>
    </row>
    <row r="24" spans="1:7" ht="60">
      <c r="A24" s="63" t="s">
        <v>9</v>
      </c>
      <c r="B24" s="64">
        <v>1.2</v>
      </c>
      <c r="C24" s="65" t="s">
        <v>257</v>
      </c>
      <c r="D24" s="66" t="s">
        <v>6</v>
      </c>
      <c r="E24" s="67"/>
      <c r="F24" s="119" t="str">
        <f>TEXT(GH評価表!F24,)</f>
        <v/>
      </c>
      <c r="G24" s="42" t="str">
        <f>TEXT(GH評価表!G24,)</f>
        <v/>
      </c>
    </row>
    <row r="25" spans="1:7" ht="48">
      <c r="A25" s="63" t="s">
        <v>4</v>
      </c>
      <c r="B25" s="64">
        <v>1.3</v>
      </c>
      <c r="C25" s="65" t="s">
        <v>258</v>
      </c>
      <c r="D25" s="66" t="s">
        <v>5</v>
      </c>
      <c r="E25" s="67"/>
      <c r="F25" s="119" t="str">
        <f>TEXT(GH評価表!F25,)</f>
        <v/>
      </c>
      <c r="G25" s="42" t="str">
        <f>TEXT(GH評価表!G25,)</f>
        <v/>
      </c>
    </row>
    <row r="26" spans="1:7" ht="120">
      <c r="A26" s="63" t="s">
        <v>4</v>
      </c>
      <c r="B26" s="64">
        <v>1.4</v>
      </c>
      <c r="C26" s="70" t="s">
        <v>259</v>
      </c>
      <c r="D26" s="71" t="s">
        <v>6</v>
      </c>
      <c r="E26" s="67"/>
      <c r="F26" s="119" t="str">
        <f>TEXT(GH評価表!F26,)</f>
        <v/>
      </c>
      <c r="G26" s="42" t="str">
        <f>TEXT(GH評価表!G26,)</f>
        <v/>
      </c>
    </row>
    <row r="27" spans="1:7" ht="48">
      <c r="A27" s="63" t="s">
        <v>9</v>
      </c>
      <c r="B27" s="64">
        <v>1.5</v>
      </c>
      <c r="C27" s="65" t="s">
        <v>260</v>
      </c>
      <c r="D27" s="66" t="s">
        <v>6</v>
      </c>
      <c r="E27" s="67"/>
      <c r="F27" s="119" t="str">
        <f>TEXT(GH評価表!F27,)</f>
        <v/>
      </c>
      <c r="G27" s="42" t="str">
        <f>TEXT(GH評価表!G27,)</f>
        <v/>
      </c>
    </row>
    <row r="28" spans="1:7" ht="96">
      <c r="A28" s="63" t="s">
        <v>4</v>
      </c>
      <c r="B28" s="64">
        <v>1.6</v>
      </c>
      <c r="C28" s="65" t="s">
        <v>261</v>
      </c>
      <c r="D28" s="66" t="s">
        <v>6</v>
      </c>
      <c r="E28" s="67"/>
      <c r="F28" s="119" t="str">
        <f>TEXT(GH評価表!F28,)</f>
        <v/>
      </c>
      <c r="G28" s="42" t="str">
        <f>TEXT(GH評価表!G28,)</f>
        <v/>
      </c>
    </row>
    <row r="29" spans="1:7" ht="60">
      <c r="A29" s="63" t="s">
        <v>4</v>
      </c>
      <c r="B29" s="64" t="s">
        <v>10</v>
      </c>
      <c r="C29" s="65" t="s">
        <v>262</v>
      </c>
      <c r="D29" s="72" t="s">
        <v>6</v>
      </c>
      <c r="E29" s="67"/>
      <c r="F29" s="119" t="str">
        <f>TEXT(GH評価表!F29,)</f>
        <v/>
      </c>
      <c r="G29" s="42" t="str">
        <f>TEXT(GH評価表!G29,)</f>
        <v/>
      </c>
    </row>
    <row r="30" spans="1:7" ht="37.799999999999997" customHeight="1">
      <c r="A30" s="63" t="s">
        <v>4</v>
      </c>
      <c r="B30" s="64" t="s">
        <v>11</v>
      </c>
      <c r="C30" s="65" t="s">
        <v>263</v>
      </c>
      <c r="D30" s="71" t="s">
        <v>53</v>
      </c>
      <c r="E30" s="67"/>
      <c r="F30" s="119" t="str">
        <f>TEXT(GH評価表!F30,)</f>
        <v/>
      </c>
      <c r="G30" s="42" t="str">
        <f>TEXT(GH評価表!G30,)</f>
        <v/>
      </c>
    </row>
    <row r="31" spans="1:7" ht="36">
      <c r="A31" s="63" t="s">
        <v>9</v>
      </c>
      <c r="B31" s="64" t="s">
        <v>226</v>
      </c>
      <c r="C31" s="65" t="s">
        <v>168</v>
      </c>
      <c r="D31" s="66" t="s">
        <v>6</v>
      </c>
      <c r="E31" s="67"/>
      <c r="F31" s="119" t="str">
        <f>TEXT(GH評価表!F31,)</f>
        <v/>
      </c>
      <c r="G31" s="42" t="str">
        <f>TEXT(GH評価表!G31,)</f>
        <v/>
      </c>
    </row>
    <row r="32" spans="1:7" ht="60">
      <c r="A32" s="63" t="s">
        <v>9</v>
      </c>
      <c r="B32" s="64" t="s">
        <v>264</v>
      </c>
      <c r="C32" s="70" t="s">
        <v>265</v>
      </c>
      <c r="D32" s="71" t="s">
        <v>6</v>
      </c>
      <c r="E32" s="67"/>
      <c r="F32" s="119" t="str">
        <f>TEXT(GH評価表!F32,)</f>
        <v/>
      </c>
      <c r="G32" s="42" t="str">
        <f>TEXT(GH評価表!G32,)</f>
        <v/>
      </c>
    </row>
    <row r="33" spans="1:7" ht="60">
      <c r="A33" s="63" t="s">
        <v>7</v>
      </c>
      <c r="B33" s="64" t="s">
        <v>266</v>
      </c>
      <c r="C33" s="65" t="s">
        <v>267</v>
      </c>
      <c r="D33" s="66" t="s">
        <v>5</v>
      </c>
      <c r="E33" s="67"/>
      <c r="F33" s="119" t="str">
        <f>TEXT(GH評価表!F33,)</f>
        <v/>
      </c>
      <c r="G33" s="42" t="str">
        <f>TEXT(GH評価表!G33,)</f>
        <v/>
      </c>
    </row>
    <row r="34" spans="1:7" ht="72">
      <c r="A34" s="63" t="s">
        <v>7</v>
      </c>
      <c r="B34" s="64" t="s">
        <v>268</v>
      </c>
      <c r="C34" s="65" t="s">
        <v>269</v>
      </c>
      <c r="D34" s="66" t="s">
        <v>6</v>
      </c>
      <c r="E34" s="67"/>
      <c r="F34" s="119" t="str">
        <f>TEXT(GH評価表!F34,)</f>
        <v/>
      </c>
      <c r="G34" s="42" t="str">
        <f>TEXT(GH評価表!G34,)</f>
        <v/>
      </c>
    </row>
    <row r="35" spans="1:7" ht="84">
      <c r="A35" s="63" t="s">
        <v>4</v>
      </c>
      <c r="B35" s="64" t="s">
        <v>270</v>
      </c>
      <c r="C35" s="65" t="s">
        <v>271</v>
      </c>
      <c r="D35" s="66" t="s">
        <v>6</v>
      </c>
      <c r="E35" s="67"/>
      <c r="F35" s="119" t="str">
        <f>TEXT(GH評価表!F35,)</f>
        <v/>
      </c>
      <c r="G35" s="42" t="str">
        <f>TEXT(GH評価表!G35,)</f>
        <v/>
      </c>
    </row>
    <row r="36" spans="1:7" ht="84">
      <c r="A36" s="63" t="s">
        <v>9</v>
      </c>
      <c r="B36" s="64" t="s">
        <v>272</v>
      </c>
      <c r="C36" s="65" t="s">
        <v>183</v>
      </c>
      <c r="D36" s="66" t="s">
        <v>6</v>
      </c>
      <c r="E36" s="67"/>
      <c r="F36" s="119" t="str">
        <f>TEXT(GH評価表!F36,)</f>
        <v/>
      </c>
      <c r="G36" s="42" t="str">
        <f>TEXT(GH評価表!G36,)</f>
        <v/>
      </c>
    </row>
    <row r="37" spans="1:7" ht="48">
      <c r="A37" s="63" t="s">
        <v>9</v>
      </c>
      <c r="B37" s="64" t="s">
        <v>273</v>
      </c>
      <c r="C37" s="65" t="s">
        <v>274</v>
      </c>
      <c r="D37" s="66" t="s">
        <v>6</v>
      </c>
      <c r="E37" s="67"/>
      <c r="F37" s="119" t="str">
        <f>TEXT(GH評価表!F37,)</f>
        <v/>
      </c>
      <c r="G37" s="42" t="str">
        <f>TEXT(GH評価表!G37,)</f>
        <v/>
      </c>
    </row>
    <row r="38" spans="1:7" ht="42.6" customHeight="1">
      <c r="A38" s="73" t="s">
        <v>9</v>
      </c>
      <c r="B38" s="74" t="s">
        <v>275</v>
      </c>
      <c r="C38" s="65" t="s">
        <v>276</v>
      </c>
      <c r="D38" s="66" t="s">
        <v>53</v>
      </c>
      <c r="E38" s="67"/>
      <c r="F38" s="119" t="str">
        <f>TEXT(GH評価表!F38,)</f>
        <v/>
      </c>
      <c r="G38" s="42" t="str">
        <f>TEXT(GH評価表!G38,)</f>
        <v/>
      </c>
    </row>
    <row r="39" spans="1:7" s="77" customFormat="1" ht="36">
      <c r="A39" s="63" t="s">
        <v>16</v>
      </c>
      <c r="B39" s="64">
        <v>1.1000000000000001</v>
      </c>
      <c r="C39" s="65" t="s">
        <v>169</v>
      </c>
      <c r="D39" s="66" t="s">
        <v>6</v>
      </c>
      <c r="E39" s="67"/>
      <c r="F39" s="119" t="str">
        <f>TEXT(GH評価表!F39,)</f>
        <v/>
      </c>
      <c r="G39" s="42" t="str">
        <f>TEXT(GH評価表!G39,)</f>
        <v/>
      </c>
    </row>
    <row r="40" spans="1:7" ht="94.2" customHeight="1">
      <c r="A40" s="73" t="s">
        <v>16</v>
      </c>
      <c r="B40" s="64">
        <v>1.2</v>
      </c>
      <c r="C40" s="70" t="s">
        <v>177</v>
      </c>
      <c r="D40" s="66" t="s">
        <v>6</v>
      </c>
      <c r="E40" s="67"/>
      <c r="F40" s="119" t="str">
        <f>TEXT(GH評価表!F40,)</f>
        <v/>
      </c>
      <c r="G40" s="42" t="str">
        <f>TEXT(GH評価表!G40,)</f>
        <v/>
      </c>
    </row>
    <row r="41" spans="1:7" ht="44.4" customHeight="1">
      <c r="A41" s="73" t="s">
        <v>16</v>
      </c>
      <c r="B41" s="74">
        <v>1.3</v>
      </c>
      <c r="C41" s="65" t="s">
        <v>277</v>
      </c>
      <c r="D41" s="66" t="s">
        <v>6</v>
      </c>
      <c r="E41" s="67"/>
      <c r="F41" s="119" t="str">
        <f>TEXT(GH評価表!F41,)</f>
        <v/>
      </c>
      <c r="G41" s="42" t="str">
        <f>TEXT(GH評価表!G41,)</f>
        <v/>
      </c>
    </row>
    <row r="42" spans="1:7" ht="57.6" customHeight="1">
      <c r="A42" s="120" t="s">
        <v>24</v>
      </c>
      <c r="B42" s="121" t="s">
        <v>18</v>
      </c>
      <c r="C42" s="65" t="s">
        <v>278</v>
      </c>
      <c r="D42" s="66" t="s">
        <v>5</v>
      </c>
      <c r="E42" s="67"/>
      <c r="F42" s="119" t="str">
        <f>TEXT(GH評価表!F42,)</f>
        <v/>
      </c>
      <c r="G42" s="42" t="str">
        <f>TEXT(GH評価表!G42,)</f>
        <v/>
      </c>
    </row>
    <row r="43" spans="1:7" ht="36">
      <c r="A43" s="120" t="s">
        <v>24</v>
      </c>
      <c r="B43" s="121" t="s">
        <v>219</v>
      </c>
      <c r="C43" s="65" t="s">
        <v>279</v>
      </c>
      <c r="D43" s="82">
        <v>4</v>
      </c>
      <c r="E43" s="67"/>
      <c r="F43" s="119" t="str">
        <f>TEXT(GH評価表!F43,)</f>
        <v/>
      </c>
      <c r="G43" s="42" t="str">
        <f>TEXT(GH評価表!G43,)</f>
        <v/>
      </c>
    </row>
    <row r="44" spans="1:7" ht="36">
      <c r="A44" s="120" t="s">
        <v>24</v>
      </c>
      <c r="B44" s="121" t="s">
        <v>220</v>
      </c>
      <c r="C44" s="65" t="s">
        <v>280</v>
      </c>
      <c r="D44" s="82">
        <v>3</v>
      </c>
      <c r="E44" s="67"/>
      <c r="F44" s="119" t="str">
        <f>TEXT(GH評価表!F44,)</f>
        <v/>
      </c>
      <c r="G44" s="42" t="str">
        <f>TEXT(GH評価表!G44,)</f>
        <v/>
      </c>
    </row>
    <row r="45" spans="1:7">
      <c r="A45" s="120"/>
      <c r="B45" s="122" t="s">
        <v>281</v>
      </c>
      <c r="C45" s="84"/>
      <c r="D45" s="85"/>
      <c r="E45" s="85"/>
      <c r="F45" s="85"/>
      <c r="G45" s="85"/>
    </row>
    <row r="46" spans="1:7">
      <c r="A46" s="120"/>
      <c r="B46" s="122" t="s">
        <v>20</v>
      </c>
      <c r="C46" s="84"/>
      <c r="D46" s="85"/>
      <c r="E46" s="85"/>
      <c r="F46" s="85"/>
      <c r="G46" s="85"/>
    </row>
    <row r="47" spans="1:7" ht="147" customHeight="1">
      <c r="A47" s="63" t="s">
        <v>16</v>
      </c>
      <c r="B47" s="64" t="s">
        <v>21</v>
      </c>
      <c r="C47" s="65" t="s">
        <v>282</v>
      </c>
      <c r="D47" s="85" t="s">
        <v>5</v>
      </c>
      <c r="E47" s="67"/>
      <c r="F47" s="119" t="str">
        <f>TEXT(GH評価表!F47,)</f>
        <v/>
      </c>
      <c r="G47" s="42" t="str">
        <f>TEXT(GH評価表!G47,)</f>
        <v/>
      </c>
    </row>
    <row r="48" spans="1:7" ht="36">
      <c r="A48" s="63" t="s">
        <v>17</v>
      </c>
      <c r="B48" s="64" t="s">
        <v>22</v>
      </c>
      <c r="C48" s="65" t="s">
        <v>204</v>
      </c>
      <c r="D48" s="85" t="s">
        <v>6</v>
      </c>
      <c r="E48" s="67"/>
      <c r="F48" s="119" t="str">
        <f>TEXT(GH評価表!F48,)</f>
        <v/>
      </c>
      <c r="G48" s="42" t="str">
        <f>TEXT(GH評価表!G48,)</f>
        <v/>
      </c>
    </row>
    <row r="49" spans="1:7" ht="36">
      <c r="A49" s="63" t="s">
        <v>17</v>
      </c>
      <c r="B49" s="64" t="s">
        <v>23</v>
      </c>
      <c r="C49" s="65" t="s">
        <v>146</v>
      </c>
      <c r="D49" s="85" t="s">
        <v>6</v>
      </c>
      <c r="E49" s="67"/>
      <c r="F49" s="119" t="str">
        <f>TEXT(GH評価表!F49,)</f>
        <v/>
      </c>
      <c r="G49" s="42" t="str">
        <f>TEXT(GH評価表!G49,)</f>
        <v/>
      </c>
    </row>
    <row r="50" spans="1:7" ht="60">
      <c r="A50" s="63" t="s">
        <v>24</v>
      </c>
      <c r="B50" s="64" t="s">
        <v>21</v>
      </c>
      <c r="C50" s="65" t="s">
        <v>283</v>
      </c>
      <c r="D50" s="85" t="s">
        <v>5</v>
      </c>
      <c r="E50" s="67"/>
      <c r="F50" s="119" t="str">
        <f>TEXT(GH評価表!F50,)</f>
        <v/>
      </c>
      <c r="G50" s="42" t="str">
        <f>TEXT(GH評価表!G50,)</f>
        <v/>
      </c>
    </row>
    <row r="51" spans="1:7" ht="48">
      <c r="A51" s="73" t="s">
        <v>25</v>
      </c>
      <c r="B51" s="74" t="s">
        <v>21</v>
      </c>
      <c r="C51" s="65" t="s">
        <v>284</v>
      </c>
      <c r="D51" s="85" t="s">
        <v>5</v>
      </c>
      <c r="E51" s="67"/>
      <c r="F51" s="119" t="str">
        <f>TEXT(GH評価表!F51,)</f>
        <v/>
      </c>
      <c r="G51" s="42" t="str">
        <f>TEXT(GH評価表!G51,)</f>
        <v/>
      </c>
    </row>
    <row r="52" spans="1:7">
      <c r="A52" s="120"/>
      <c r="B52" s="123" t="s">
        <v>285</v>
      </c>
      <c r="C52" s="91"/>
      <c r="D52" s="85"/>
      <c r="E52" s="85"/>
      <c r="F52" s="85"/>
      <c r="G52" s="85"/>
    </row>
    <row r="53" spans="1:7" ht="144">
      <c r="A53" s="73" t="s">
        <v>16</v>
      </c>
      <c r="B53" s="64" t="s">
        <v>27</v>
      </c>
      <c r="C53" s="65" t="s">
        <v>286</v>
      </c>
      <c r="D53" s="85" t="s">
        <v>6</v>
      </c>
      <c r="E53" s="67"/>
      <c r="F53" s="119" t="str">
        <f>TEXT(GH評価表!F53,)</f>
        <v/>
      </c>
      <c r="G53" s="42" t="str">
        <f>TEXT(GH評価表!G53,)</f>
        <v/>
      </c>
    </row>
    <row r="54" spans="1:7" ht="60">
      <c r="A54" s="73" t="s">
        <v>16</v>
      </c>
      <c r="B54" s="64" t="s">
        <v>28</v>
      </c>
      <c r="C54" s="65" t="s">
        <v>287</v>
      </c>
      <c r="D54" s="85" t="s">
        <v>6</v>
      </c>
      <c r="E54" s="67"/>
      <c r="F54" s="119" t="str">
        <f>TEXT(GH評価表!F54,)</f>
        <v/>
      </c>
      <c r="G54" s="42" t="str">
        <f>TEXT(GH評価表!G54,)</f>
        <v/>
      </c>
    </row>
    <row r="55" spans="1:7" s="69" customFormat="1" ht="36">
      <c r="A55" s="63" t="s">
        <v>16</v>
      </c>
      <c r="B55" s="64" t="s">
        <v>29</v>
      </c>
      <c r="C55" s="65" t="s">
        <v>147</v>
      </c>
      <c r="D55" s="85" t="s">
        <v>6</v>
      </c>
      <c r="E55" s="67"/>
      <c r="F55" s="119" t="str">
        <f>TEXT(GH評価表!F55,)</f>
        <v/>
      </c>
      <c r="G55" s="42" t="str">
        <f>TEXT(GH評価表!G55,)</f>
        <v/>
      </c>
    </row>
    <row r="56" spans="1:7" s="69" customFormat="1" ht="72">
      <c r="A56" s="63" t="s">
        <v>16</v>
      </c>
      <c r="B56" s="64" t="s">
        <v>101</v>
      </c>
      <c r="C56" s="65" t="s">
        <v>288</v>
      </c>
      <c r="D56" s="85" t="s">
        <v>6</v>
      </c>
      <c r="E56" s="67"/>
      <c r="F56" s="119" t="str">
        <f>TEXT(GH評価表!F56,)</f>
        <v/>
      </c>
      <c r="G56" s="42" t="str">
        <f>TEXT(GH評価表!G56,)</f>
        <v/>
      </c>
    </row>
    <row r="57" spans="1:7" s="69" customFormat="1" ht="36">
      <c r="A57" s="63" t="s">
        <v>16</v>
      </c>
      <c r="B57" s="64" t="s">
        <v>102</v>
      </c>
      <c r="C57" s="65" t="s">
        <v>148</v>
      </c>
      <c r="D57" s="85" t="s">
        <v>8</v>
      </c>
      <c r="E57" s="67"/>
      <c r="F57" s="119" t="str">
        <f>TEXT(GH評価表!F57,)</f>
        <v/>
      </c>
      <c r="G57" s="42" t="str">
        <f>TEXT(GH評価表!G57,)</f>
        <v/>
      </c>
    </row>
    <row r="58" spans="1:7" ht="48">
      <c r="A58" s="63" t="s">
        <v>24</v>
      </c>
      <c r="B58" s="64" t="s">
        <v>27</v>
      </c>
      <c r="C58" s="65" t="s">
        <v>289</v>
      </c>
      <c r="D58" s="85" t="s">
        <v>8</v>
      </c>
      <c r="E58" s="67"/>
      <c r="F58" s="119" t="str">
        <f>TEXT(GH評価表!F58,)</f>
        <v/>
      </c>
      <c r="G58" s="42" t="str">
        <f>TEXT(GH評価表!G58,)</f>
        <v/>
      </c>
    </row>
    <row r="59" spans="1:7" s="69" customFormat="1">
      <c r="A59" s="120"/>
      <c r="B59" s="124" t="s">
        <v>30</v>
      </c>
      <c r="C59" s="84"/>
      <c r="D59" s="85"/>
      <c r="E59" s="85"/>
      <c r="F59" s="85"/>
      <c r="G59" s="85"/>
    </row>
    <row r="60" spans="1:7" ht="72">
      <c r="A60" s="73" t="s">
        <v>16</v>
      </c>
      <c r="B60" s="74" t="s">
        <v>31</v>
      </c>
      <c r="C60" s="65" t="s">
        <v>290</v>
      </c>
      <c r="D60" s="85" t="s">
        <v>5</v>
      </c>
      <c r="E60" s="67"/>
      <c r="F60" s="119" t="str">
        <f>TEXT(GH評価表!F60,)</f>
        <v/>
      </c>
      <c r="G60" s="42" t="str">
        <f>TEXT(GH評価表!G60,)</f>
        <v/>
      </c>
    </row>
    <row r="61" spans="1:7" ht="60">
      <c r="A61" s="73" t="s">
        <v>17</v>
      </c>
      <c r="B61" s="74" t="s">
        <v>32</v>
      </c>
      <c r="C61" s="65" t="s">
        <v>291</v>
      </c>
      <c r="D61" s="85" t="s">
        <v>6</v>
      </c>
      <c r="E61" s="67"/>
      <c r="F61" s="119" t="str">
        <f>TEXT(GH評価表!F61,)</f>
        <v/>
      </c>
      <c r="G61" s="42" t="str">
        <f>TEXT(GH評価表!G61,)</f>
        <v/>
      </c>
    </row>
    <row r="62" spans="1:7" ht="48">
      <c r="A62" s="73" t="s">
        <v>17</v>
      </c>
      <c r="B62" s="74" t="s">
        <v>33</v>
      </c>
      <c r="C62" s="65" t="s">
        <v>292</v>
      </c>
      <c r="D62" s="85" t="s">
        <v>6</v>
      </c>
      <c r="E62" s="67"/>
      <c r="F62" s="119" t="str">
        <f>TEXT(GH評価表!F62,)</f>
        <v/>
      </c>
      <c r="G62" s="42" t="str">
        <f>TEXT(GH評価表!G62,)</f>
        <v/>
      </c>
    </row>
    <row r="63" spans="1:7" s="69" customFormat="1" ht="132">
      <c r="A63" s="73" t="s">
        <v>16</v>
      </c>
      <c r="B63" s="74" t="s">
        <v>34</v>
      </c>
      <c r="C63" s="65" t="s">
        <v>293</v>
      </c>
      <c r="D63" s="85" t="s">
        <v>5</v>
      </c>
      <c r="E63" s="67"/>
      <c r="F63" s="119" t="str">
        <f>TEXT(GH評価表!F63,)</f>
        <v/>
      </c>
      <c r="G63" s="42" t="str">
        <f>TEXT(GH評価表!G63,)</f>
        <v/>
      </c>
    </row>
    <row r="64" spans="1:7" s="69" customFormat="1" ht="108">
      <c r="A64" s="73" t="s">
        <v>16</v>
      </c>
      <c r="B64" s="74" t="s">
        <v>35</v>
      </c>
      <c r="C64" s="65" t="s">
        <v>170</v>
      </c>
      <c r="D64" s="85" t="s">
        <v>5</v>
      </c>
      <c r="E64" s="67"/>
      <c r="F64" s="119" t="str">
        <f>TEXT(GH評価表!F64,)</f>
        <v/>
      </c>
      <c r="G64" s="42" t="str">
        <f>TEXT(GH評価表!G64,)</f>
        <v/>
      </c>
    </row>
    <row r="65" spans="1:7" s="69" customFormat="1">
      <c r="A65" s="120"/>
      <c r="B65" s="124" t="s">
        <v>36</v>
      </c>
      <c r="C65" s="84"/>
      <c r="D65" s="85"/>
      <c r="E65" s="85"/>
      <c r="F65" s="85"/>
      <c r="G65" s="85"/>
    </row>
    <row r="66" spans="1:7" s="69" customFormat="1">
      <c r="A66" s="120"/>
      <c r="B66" s="124" t="s">
        <v>37</v>
      </c>
      <c r="C66" s="84"/>
      <c r="D66" s="85"/>
      <c r="E66" s="85"/>
      <c r="F66" s="85"/>
      <c r="G66" s="85"/>
    </row>
    <row r="67" spans="1:7" s="69" customFormat="1" ht="156">
      <c r="A67" s="73" t="s">
        <v>16</v>
      </c>
      <c r="B67" s="74" t="s">
        <v>38</v>
      </c>
      <c r="C67" s="92" t="s">
        <v>294</v>
      </c>
      <c r="D67" s="93" t="s">
        <v>5</v>
      </c>
      <c r="E67" s="67"/>
      <c r="F67" s="119" t="str">
        <f>TEXT(GH評価表!F67,)</f>
        <v/>
      </c>
      <c r="G67" s="42" t="str">
        <f>TEXT(GH評価表!G67,)</f>
        <v/>
      </c>
    </row>
    <row r="68" spans="1:7" ht="36">
      <c r="A68" s="73" t="s">
        <v>16</v>
      </c>
      <c r="B68" s="74" t="s">
        <v>39</v>
      </c>
      <c r="C68" s="92" t="s">
        <v>295</v>
      </c>
      <c r="D68" s="93" t="s">
        <v>6</v>
      </c>
      <c r="E68" s="67"/>
      <c r="F68" s="119" t="str">
        <f>TEXT(GH評価表!F68,)</f>
        <v/>
      </c>
      <c r="G68" s="42" t="str">
        <f>TEXT(GH評価表!G68,)</f>
        <v/>
      </c>
    </row>
    <row r="69" spans="1:7" ht="60">
      <c r="A69" s="73" t="s">
        <v>16</v>
      </c>
      <c r="B69" s="74" t="s">
        <v>40</v>
      </c>
      <c r="C69" s="92" t="s">
        <v>296</v>
      </c>
      <c r="D69" s="93" t="s">
        <v>6</v>
      </c>
      <c r="E69" s="67"/>
      <c r="F69" s="119" t="str">
        <f>TEXT(GH評価表!F69,)</f>
        <v/>
      </c>
      <c r="G69" s="42" t="str">
        <f>TEXT(GH評価表!G69,)</f>
        <v/>
      </c>
    </row>
    <row r="70" spans="1:7" ht="36">
      <c r="A70" s="73" t="s">
        <v>17</v>
      </c>
      <c r="B70" s="74" t="s">
        <v>104</v>
      </c>
      <c r="C70" s="92" t="s">
        <v>297</v>
      </c>
      <c r="D70" s="93" t="s">
        <v>6</v>
      </c>
      <c r="E70" s="67"/>
      <c r="F70" s="119" t="str">
        <f>TEXT(GH評価表!F70,)</f>
        <v/>
      </c>
      <c r="G70" s="42" t="str">
        <f>TEXT(GH評価表!G70,)</f>
        <v/>
      </c>
    </row>
    <row r="71" spans="1:7" s="95" customFormat="1">
      <c r="A71" s="73"/>
      <c r="B71" s="124" t="s">
        <v>41</v>
      </c>
      <c r="C71" s="84"/>
      <c r="D71" s="85"/>
      <c r="E71" s="85"/>
      <c r="F71" s="85"/>
      <c r="G71" s="85"/>
    </row>
    <row r="72" spans="1:7" s="96" customFormat="1" ht="60">
      <c r="A72" s="73" t="s">
        <v>17</v>
      </c>
      <c r="B72" s="74" t="s">
        <v>42</v>
      </c>
      <c r="C72" s="65" t="s">
        <v>298</v>
      </c>
      <c r="D72" s="85" t="s">
        <v>5</v>
      </c>
      <c r="E72" s="67"/>
      <c r="F72" s="119" t="str">
        <f>TEXT(GH評価表!F72,)</f>
        <v/>
      </c>
      <c r="G72" s="42" t="str">
        <f>TEXT(GH評価表!G72,)</f>
        <v/>
      </c>
    </row>
    <row r="73" spans="1:7" s="97" customFormat="1" ht="96">
      <c r="A73" s="73" t="s">
        <v>16</v>
      </c>
      <c r="B73" s="74" t="s">
        <v>43</v>
      </c>
      <c r="C73" s="65" t="s">
        <v>184</v>
      </c>
      <c r="D73" s="85" t="s">
        <v>5</v>
      </c>
      <c r="E73" s="67"/>
      <c r="F73" s="119" t="str">
        <f>TEXT(GH評価表!F73,)</f>
        <v/>
      </c>
      <c r="G73" s="42" t="str">
        <f>TEXT(GH評価表!G73,)</f>
        <v/>
      </c>
    </row>
    <row r="74" spans="1:7" s="69" customFormat="1" ht="60">
      <c r="A74" s="73" t="s">
        <v>16</v>
      </c>
      <c r="B74" s="74" t="s">
        <v>44</v>
      </c>
      <c r="C74" s="65" t="s">
        <v>299</v>
      </c>
      <c r="D74" s="85" t="s">
        <v>5</v>
      </c>
      <c r="E74" s="67"/>
      <c r="F74" s="119" t="str">
        <f>TEXT(GH評価表!F74,)</f>
        <v/>
      </c>
      <c r="G74" s="42" t="str">
        <f>TEXT(GH評価表!G74,)</f>
        <v/>
      </c>
    </row>
    <row r="75" spans="1:7" s="69" customFormat="1" ht="36">
      <c r="A75" s="63" t="s">
        <v>16</v>
      </c>
      <c r="B75" s="74" t="s">
        <v>45</v>
      </c>
      <c r="C75" s="65" t="s">
        <v>149</v>
      </c>
      <c r="D75" s="85" t="s">
        <v>5</v>
      </c>
      <c r="E75" s="67"/>
      <c r="F75" s="119" t="str">
        <f>TEXT(GH評価表!F75,)</f>
        <v/>
      </c>
      <c r="G75" s="42" t="str">
        <f>TEXT(GH評価表!G75,)</f>
        <v/>
      </c>
    </row>
    <row r="76" spans="1:7" s="69" customFormat="1" ht="156">
      <c r="A76" s="73" t="s">
        <v>16</v>
      </c>
      <c r="B76" s="74" t="s">
        <v>46</v>
      </c>
      <c r="C76" s="65" t="s">
        <v>178</v>
      </c>
      <c r="D76" s="85" t="s">
        <v>5</v>
      </c>
      <c r="E76" s="67"/>
      <c r="F76" s="119" t="str">
        <f>TEXT(GH評価表!F76,)</f>
        <v/>
      </c>
      <c r="G76" s="42" t="str">
        <f>TEXT(GH評価表!G76,)</f>
        <v/>
      </c>
    </row>
    <row r="77" spans="1:7" ht="48">
      <c r="A77" s="73" t="s">
        <v>16</v>
      </c>
      <c r="B77" s="74" t="s">
        <v>47</v>
      </c>
      <c r="C77" s="65" t="s">
        <v>171</v>
      </c>
      <c r="D77" s="85" t="s">
        <v>5</v>
      </c>
      <c r="E77" s="67"/>
      <c r="F77" s="119" t="str">
        <f>TEXT(GH評価表!F77,)</f>
        <v/>
      </c>
      <c r="G77" s="42" t="str">
        <f>TEXT(GH評価表!G77,)</f>
        <v/>
      </c>
    </row>
    <row r="78" spans="1:7" ht="48">
      <c r="A78" s="73" t="s">
        <v>16</v>
      </c>
      <c r="B78" s="74" t="s">
        <v>48</v>
      </c>
      <c r="C78" s="65" t="s">
        <v>300</v>
      </c>
      <c r="D78" s="85" t="s">
        <v>5</v>
      </c>
      <c r="E78" s="67"/>
      <c r="F78" s="119" t="str">
        <f>TEXT(GH評価表!F78,)</f>
        <v/>
      </c>
      <c r="G78" s="42" t="str">
        <f>TEXT(GH評価表!G78,)</f>
        <v/>
      </c>
    </row>
    <row r="79" spans="1:7" ht="48">
      <c r="A79" s="73" t="s">
        <v>16</v>
      </c>
      <c r="B79" s="74" t="s">
        <v>49</v>
      </c>
      <c r="C79" s="65" t="s">
        <v>301</v>
      </c>
      <c r="D79" s="85" t="s">
        <v>5</v>
      </c>
      <c r="E79" s="67"/>
      <c r="F79" s="119" t="str">
        <f>TEXT(GH評価表!F79,)</f>
        <v/>
      </c>
      <c r="G79" s="42" t="str">
        <f>TEXT(GH評価表!G79,)</f>
        <v/>
      </c>
    </row>
    <row r="80" spans="1:7" ht="48">
      <c r="A80" s="73" t="s">
        <v>16</v>
      </c>
      <c r="B80" s="74" t="s">
        <v>50</v>
      </c>
      <c r="C80" s="65" t="s">
        <v>150</v>
      </c>
      <c r="D80" s="85" t="s">
        <v>5</v>
      </c>
      <c r="E80" s="67"/>
      <c r="F80" s="119" t="str">
        <f>TEXT(GH評価表!F80,)</f>
        <v/>
      </c>
      <c r="G80" s="42" t="str">
        <f>TEXT(GH評価表!G80,)</f>
        <v/>
      </c>
    </row>
    <row r="81" spans="1:7" ht="48">
      <c r="A81" s="73" t="s">
        <v>16</v>
      </c>
      <c r="B81" s="74" t="s">
        <v>51</v>
      </c>
      <c r="C81" s="65" t="s">
        <v>151</v>
      </c>
      <c r="D81" s="85" t="s">
        <v>5</v>
      </c>
      <c r="E81" s="67"/>
      <c r="F81" s="119" t="str">
        <f>TEXT(GH評価表!F81,)</f>
        <v/>
      </c>
      <c r="G81" s="42" t="str">
        <f>TEXT(GH評価表!G81,)</f>
        <v/>
      </c>
    </row>
    <row r="82" spans="1:7" ht="24">
      <c r="A82" s="73" t="s">
        <v>16</v>
      </c>
      <c r="B82" s="74" t="s">
        <v>52</v>
      </c>
      <c r="C82" s="65" t="s">
        <v>152</v>
      </c>
      <c r="D82" s="85" t="s">
        <v>6</v>
      </c>
      <c r="E82" s="67"/>
      <c r="F82" s="119" t="str">
        <f>TEXT(GH評価表!F82,)</f>
        <v/>
      </c>
      <c r="G82" s="42" t="str">
        <f>TEXT(GH評価表!G82,)</f>
        <v/>
      </c>
    </row>
    <row r="83" spans="1:7" s="69" customFormat="1" ht="48">
      <c r="A83" s="73" t="s">
        <v>16</v>
      </c>
      <c r="B83" s="74" t="s">
        <v>54</v>
      </c>
      <c r="C83" s="65" t="s">
        <v>302</v>
      </c>
      <c r="D83" s="85" t="s">
        <v>5</v>
      </c>
      <c r="E83" s="67"/>
      <c r="F83" s="119" t="str">
        <f>TEXT(GH評価表!F83,)</f>
        <v/>
      </c>
      <c r="G83" s="42" t="str">
        <f>TEXT(GH評価表!G83,)</f>
        <v/>
      </c>
    </row>
    <row r="84" spans="1:7" ht="60">
      <c r="A84" s="73" t="s">
        <v>55</v>
      </c>
      <c r="B84" s="74" t="s">
        <v>42</v>
      </c>
      <c r="C84" s="65" t="s">
        <v>153</v>
      </c>
      <c r="D84" s="85" t="s">
        <v>5</v>
      </c>
      <c r="E84" s="67"/>
      <c r="F84" s="119" t="str">
        <f>TEXT(GH評価表!F84,)</f>
        <v/>
      </c>
      <c r="G84" s="42" t="str">
        <f>TEXT(GH評価表!G84,)</f>
        <v/>
      </c>
    </row>
    <row r="85" spans="1:7" ht="60">
      <c r="A85" s="73" t="s">
        <v>55</v>
      </c>
      <c r="B85" s="74" t="s">
        <v>43</v>
      </c>
      <c r="C85" s="65" t="s">
        <v>303</v>
      </c>
      <c r="D85" s="85" t="s">
        <v>5</v>
      </c>
      <c r="E85" s="67"/>
      <c r="F85" s="119" t="str">
        <f>TEXT(GH評価表!F85,)</f>
        <v/>
      </c>
      <c r="G85" s="42" t="str">
        <f>TEXT(GH評価表!G85,)</f>
        <v/>
      </c>
    </row>
    <row r="86" spans="1:7" s="69" customFormat="1">
      <c r="A86" s="120"/>
      <c r="B86" s="124" t="s">
        <v>56</v>
      </c>
      <c r="C86" s="84"/>
      <c r="D86" s="85"/>
      <c r="E86" s="85"/>
      <c r="F86" s="85"/>
      <c r="G86" s="85"/>
    </row>
    <row r="87" spans="1:7">
      <c r="A87" s="120"/>
      <c r="B87" s="124" t="s">
        <v>57</v>
      </c>
      <c r="C87" s="84"/>
      <c r="D87" s="85"/>
      <c r="E87" s="85"/>
      <c r="F87" s="85"/>
      <c r="G87" s="85"/>
    </row>
    <row r="88" spans="1:7" s="69" customFormat="1" ht="96">
      <c r="A88" s="63" t="s">
        <v>16</v>
      </c>
      <c r="B88" s="64" t="s">
        <v>58</v>
      </c>
      <c r="C88" s="65" t="s">
        <v>304</v>
      </c>
      <c r="D88" s="85" t="s">
        <v>5</v>
      </c>
      <c r="E88" s="67"/>
      <c r="F88" s="119" t="str">
        <f>TEXT(GH評価表!F88,)</f>
        <v/>
      </c>
      <c r="G88" s="42" t="str">
        <f>TEXT(GH評価表!G88,)</f>
        <v/>
      </c>
    </row>
    <row r="89" spans="1:7" ht="36">
      <c r="A89" s="63" t="s">
        <v>17</v>
      </c>
      <c r="B89" s="64" t="s">
        <v>99</v>
      </c>
      <c r="C89" s="65" t="s">
        <v>179</v>
      </c>
      <c r="D89" s="85" t="s">
        <v>6</v>
      </c>
      <c r="E89" s="67"/>
      <c r="F89" s="119" t="str">
        <f>TEXT(GH評価表!F89,)</f>
        <v/>
      </c>
      <c r="G89" s="42" t="str">
        <f>TEXT(GH評価表!G89,)</f>
        <v/>
      </c>
    </row>
    <row r="90" spans="1:7" ht="36">
      <c r="A90" s="63" t="s">
        <v>16</v>
      </c>
      <c r="B90" s="64" t="s">
        <v>100</v>
      </c>
      <c r="C90" s="65" t="s">
        <v>154</v>
      </c>
      <c r="D90" s="85" t="s">
        <v>5</v>
      </c>
      <c r="E90" s="67"/>
      <c r="F90" s="119" t="str">
        <f>TEXT(GH評価表!F90,)</f>
        <v/>
      </c>
      <c r="G90" s="42" t="str">
        <f>TEXT(GH評価表!G90,)</f>
        <v/>
      </c>
    </row>
    <row r="91" spans="1:7" ht="72">
      <c r="A91" s="63" t="s">
        <v>17</v>
      </c>
      <c r="B91" s="64" t="s">
        <v>98</v>
      </c>
      <c r="C91" s="65" t="s">
        <v>155</v>
      </c>
      <c r="D91" s="85" t="s">
        <v>6</v>
      </c>
      <c r="E91" s="67"/>
      <c r="F91" s="119" t="str">
        <f>TEXT(GH評価表!F91,)</f>
        <v/>
      </c>
      <c r="G91" s="42" t="str">
        <f>TEXT(GH評価表!G91,)</f>
        <v/>
      </c>
    </row>
    <row r="92" spans="1:7" s="69" customFormat="1">
      <c r="A92" s="120"/>
      <c r="B92" s="124" t="s">
        <v>305</v>
      </c>
      <c r="C92" s="84"/>
      <c r="D92" s="85"/>
      <c r="E92" s="85"/>
      <c r="F92" s="85"/>
      <c r="G92" s="85"/>
    </row>
    <row r="93" spans="1:7" ht="108">
      <c r="A93" s="73" t="s">
        <v>16</v>
      </c>
      <c r="B93" s="74" t="s">
        <v>60</v>
      </c>
      <c r="C93" s="65" t="s">
        <v>306</v>
      </c>
      <c r="D93" s="85" t="s">
        <v>5</v>
      </c>
      <c r="E93" s="67"/>
      <c r="F93" s="119" t="str">
        <f>TEXT(GH評価表!F93,)</f>
        <v/>
      </c>
      <c r="G93" s="42" t="str">
        <f>TEXT(GH評価表!G93,)</f>
        <v/>
      </c>
    </row>
    <row r="94" spans="1:7" s="69" customFormat="1" ht="48">
      <c r="A94" s="73" t="s">
        <v>16</v>
      </c>
      <c r="B94" s="74" t="s">
        <v>61</v>
      </c>
      <c r="C94" s="65" t="s">
        <v>307</v>
      </c>
      <c r="D94" s="85" t="s">
        <v>6</v>
      </c>
      <c r="E94" s="67"/>
      <c r="F94" s="119" t="str">
        <f>TEXT(GH評価表!F94,)</f>
        <v/>
      </c>
      <c r="G94" s="42" t="str">
        <f>TEXT(GH評価表!G94,)</f>
        <v/>
      </c>
    </row>
    <row r="95" spans="1:7" ht="48">
      <c r="A95" s="73" t="s">
        <v>16</v>
      </c>
      <c r="B95" s="74" t="s">
        <v>62</v>
      </c>
      <c r="C95" s="65" t="s">
        <v>156</v>
      </c>
      <c r="D95" s="85" t="s">
        <v>6</v>
      </c>
      <c r="E95" s="67"/>
      <c r="F95" s="119" t="str">
        <f>TEXT(GH評価表!F95,)</f>
        <v/>
      </c>
      <c r="G95" s="42" t="str">
        <f>TEXT(GH評価表!G95,)</f>
        <v/>
      </c>
    </row>
    <row r="96" spans="1:7">
      <c r="A96" s="120"/>
      <c r="B96" s="124" t="s">
        <v>63</v>
      </c>
      <c r="C96" s="84"/>
      <c r="D96" s="85"/>
      <c r="E96" s="85"/>
      <c r="F96" s="85"/>
      <c r="G96" s="85"/>
    </row>
    <row r="97" spans="1:7" s="69" customFormat="1" ht="84">
      <c r="A97" s="73" t="s">
        <v>16</v>
      </c>
      <c r="B97" s="74" t="s">
        <v>64</v>
      </c>
      <c r="C97" s="65" t="s">
        <v>157</v>
      </c>
      <c r="D97" s="85" t="s">
        <v>5</v>
      </c>
      <c r="E97" s="67"/>
      <c r="F97" s="119" t="str">
        <f>TEXT(GH評価表!F97,)</f>
        <v/>
      </c>
      <c r="G97" s="42" t="str">
        <f>TEXT(GH評価表!G97,)</f>
        <v/>
      </c>
    </row>
    <row r="98" spans="1:7" ht="60">
      <c r="A98" s="73" t="s">
        <v>16</v>
      </c>
      <c r="B98" s="74" t="s">
        <v>65</v>
      </c>
      <c r="C98" s="65" t="s">
        <v>180</v>
      </c>
      <c r="D98" s="85" t="s">
        <v>5</v>
      </c>
      <c r="E98" s="67"/>
      <c r="F98" s="119" t="str">
        <f>TEXT(GH評価表!F98,)</f>
        <v/>
      </c>
      <c r="G98" s="42" t="str">
        <f>TEXT(GH評価表!G98,)</f>
        <v/>
      </c>
    </row>
    <row r="99" spans="1:7" s="69" customFormat="1" ht="60">
      <c r="A99" s="73" t="s">
        <v>16</v>
      </c>
      <c r="B99" s="74" t="s">
        <v>66</v>
      </c>
      <c r="C99" s="65" t="s">
        <v>181</v>
      </c>
      <c r="D99" s="85" t="s">
        <v>5</v>
      </c>
      <c r="E99" s="67"/>
      <c r="F99" s="119" t="str">
        <f>TEXT(GH評価表!F99,)</f>
        <v/>
      </c>
      <c r="G99" s="42" t="str">
        <f>TEXT(GH評価表!G99,)</f>
        <v/>
      </c>
    </row>
    <row r="100" spans="1:7" s="69" customFormat="1" ht="48">
      <c r="A100" s="73" t="s">
        <v>16</v>
      </c>
      <c r="B100" s="74" t="s">
        <v>67</v>
      </c>
      <c r="C100" s="65" t="s">
        <v>172</v>
      </c>
      <c r="D100" s="85" t="s">
        <v>6</v>
      </c>
      <c r="E100" s="67"/>
      <c r="F100" s="119" t="str">
        <f>TEXT(GH評価表!F100,)</f>
        <v/>
      </c>
      <c r="G100" s="42" t="str">
        <f>TEXT(GH評価表!G100,)</f>
        <v/>
      </c>
    </row>
    <row r="101" spans="1:7" ht="72">
      <c r="A101" s="73" t="s">
        <v>16</v>
      </c>
      <c r="B101" s="74" t="s">
        <v>68</v>
      </c>
      <c r="C101" s="65" t="s">
        <v>308</v>
      </c>
      <c r="D101" s="85" t="s">
        <v>6</v>
      </c>
      <c r="E101" s="67"/>
      <c r="F101" s="119" t="str">
        <f>TEXT(GH評価表!F101,)</f>
        <v/>
      </c>
      <c r="G101" s="42" t="str">
        <f>TEXT(GH評価表!G101,)</f>
        <v/>
      </c>
    </row>
    <row r="102" spans="1:7" ht="72">
      <c r="A102" s="73" t="s">
        <v>16</v>
      </c>
      <c r="B102" s="74" t="s">
        <v>69</v>
      </c>
      <c r="C102" s="65" t="s">
        <v>158</v>
      </c>
      <c r="D102" s="85" t="s">
        <v>5</v>
      </c>
      <c r="E102" s="67"/>
      <c r="F102" s="119" t="str">
        <f>TEXT(GH評価表!F102,)</f>
        <v/>
      </c>
      <c r="G102" s="42" t="str">
        <f>TEXT(GH評価表!G102,)</f>
        <v/>
      </c>
    </row>
    <row r="103" spans="1:7">
      <c r="A103" s="120"/>
      <c r="B103" s="124" t="s">
        <v>143</v>
      </c>
      <c r="C103" s="84"/>
      <c r="D103" s="85"/>
      <c r="E103" s="85"/>
      <c r="F103" s="85"/>
      <c r="G103" s="85"/>
    </row>
    <row r="104" spans="1:7" s="69" customFormat="1" ht="48">
      <c r="A104" s="63" t="s">
        <v>7</v>
      </c>
      <c r="B104" s="64" t="s">
        <v>70</v>
      </c>
      <c r="C104" s="65" t="s">
        <v>309</v>
      </c>
      <c r="D104" s="85" t="s">
        <v>5</v>
      </c>
      <c r="E104" s="67"/>
      <c r="F104" s="119" t="str">
        <f>TEXT(GH評価表!F104,)</f>
        <v/>
      </c>
      <c r="G104" s="42" t="str">
        <f>TEXT(GH評価表!G104,)</f>
        <v/>
      </c>
    </row>
    <row r="105" spans="1:7" s="69" customFormat="1" ht="48">
      <c r="A105" s="63" t="s">
        <v>7</v>
      </c>
      <c r="B105" s="64" t="s">
        <v>71</v>
      </c>
      <c r="C105" s="65" t="s">
        <v>159</v>
      </c>
      <c r="D105" s="85" t="s">
        <v>6</v>
      </c>
      <c r="E105" s="67"/>
      <c r="F105" s="119" t="str">
        <f>TEXT(GH評価表!F105,)</f>
        <v/>
      </c>
      <c r="G105" s="42" t="str">
        <f>TEXT(GH評価表!G105,)</f>
        <v/>
      </c>
    </row>
    <row r="106" spans="1:7" ht="40.799999999999997">
      <c r="A106" s="73" t="s">
        <v>7</v>
      </c>
      <c r="B106" s="64" t="s">
        <v>167</v>
      </c>
      <c r="C106" s="65" t="s">
        <v>383</v>
      </c>
      <c r="D106" s="98" t="s">
        <v>53</v>
      </c>
      <c r="E106" s="67"/>
      <c r="F106" s="119" t="str">
        <f>TEXT(GH評価表!F106,)</f>
        <v/>
      </c>
      <c r="G106" s="42" t="str">
        <f>TEXT(GH評価表!G106,)</f>
        <v/>
      </c>
    </row>
    <row r="107" spans="1:7">
      <c r="A107" s="125"/>
      <c r="B107" s="126" t="s">
        <v>72</v>
      </c>
      <c r="C107" s="101"/>
      <c r="D107" s="85"/>
      <c r="E107" s="85"/>
      <c r="F107" s="85"/>
      <c r="G107" s="85"/>
    </row>
    <row r="108" spans="1:7" ht="60">
      <c r="A108" s="63" t="s">
        <v>7</v>
      </c>
      <c r="B108" s="64" t="s">
        <v>73</v>
      </c>
      <c r="C108" s="102" t="s">
        <v>310</v>
      </c>
      <c r="D108" s="103" t="s">
        <v>6</v>
      </c>
      <c r="E108" s="67"/>
      <c r="F108" s="119" t="str">
        <f>TEXT(GH評価表!F108,)</f>
        <v/>
      </c>
      <c r="G108" s="42" t="str">
        <f>TEXT(GH評価表!G108,)</f>
        <v/>
      </c>
    </row>
    <row r="109" spans="1:7" ht="48">
      <c r="A109" s="63" t="s">
        <v>4</v>
      </c>
      <c r="B109" s="64" t="s">
        <v>74</v>
      </c>
      <c r="C109" s="65" t="s">
        <v>311</v>
      </c>
      <c r="D109" s="103" t="s">
        <v>6</v>
      </c>
      <c r="E109" s="67"/>
      <c r="F109" s="119" t="str">
        <f>TEXT(GH評価表!F109,)</f>
        <v/>
      </c>
      <c r="G109" s="42" t="str">
        <f>TEXT(GH評価表!G109,)</f>
        <v/>
      </c>
    </row>
    <row r="110" spans="1:7" s="69" customFormat="1" ht="36">
      <c r="A110" s="63" t="s">
        <v>4</v>
      </c>
      <c r="B110" s="74" t="s">
        <v>75</v>
      </c>
      <c r="C110" s="65" t="s">
        <v>312</v>
      </c>
      <c r="D110" s="103" t="s">
        <v>5</v>
      </c>
      <c r="E110" s="67"/>
      <c r="F110" s="119" t="str">
        <f>TEXT(GH評価表!F110,)</f>
        <v/>
      </c>
      <c r="G110" s="42" t="str">
        <f>TEXT(GH評価表!G110,)</f>
        <v/>
      </c>
    </row>
    <row r="111" spans="1:7" s="69" customFormat="1" ht="60">
      <c r="A111" s="63" t="s">
        <v>7</v>
      </c>
      <c r="B111" s="64" t="s">
        <v>76</v>
      </c>
      <c r="C111" s="65" t="s">
        <v>173</v>
      </c>
      <c r="D111" s="103" t="s">
        <v>6</v>
      </c>
      <c r="E111" s="67"/>
      <c r="F111" s="119" t="str">
        <f>TEXT(GH評価表!F111,)</f>
        <v/>
      </c>
      <c r="G111" s="42" t="str">
        <f>TEXT(GH評価表!G111,)</f>
        <v/>
      </c>
    </row>
    <row r="112" spans="1:7" s="69" customFormat="1" ht="48">
      <c r="A112" s="63" t="s">
        <v>7</v>
      </c>
      <c r="B112" s="64" t="s">
        <v>77</v>
      </c>
      <c r="C112" s="65" t="s">
        <v>160</v>
      </c>
      <c r="D112" s="103" t="s">
        <v>8</v>
      </c>
      <c r="E112" s="67"/>
      <c r="F112" s="119" t="str">
        <f>TEXT(GH評価表!F112,)</f>
        <v/>
      </c>
      <c r="G112" s="42" t="str">
        <f>TEXT(GH評価表!G112,)</f>
        <v/>
      </c>
    </row>
    <row r="113" spans="1:7">
      <c r="A113" s="120"/>
      <c r="B113" s="124" t="s">
        <v>78</v>
      </c>
      <c r="C113" s="84"/>
      <c r="D113" s="85"/>
      <c r="E113" s="85"/>
      <c r="F113" s="85"/>
      <c r="G113" s="85"/>
    </row>
    <row r="114" spans="1:7">
      <c r="A114" s="120"/>
      <c r="B114" s="124" t="s">
        <v>79</v>
      </c>
      <c r="C114" s="84"/>
      <c r="D114" s="85"/>
      <c r="E114" s="85"/>
      <c r="F114" s="85"/>
      <c r="G114" s="85"/>
    </row>
    <row r="115" spans="1:7" ht="72">
      <c r="A115" s="73" t="s">
        <v>4</v>
      </c>
      <c r="B115" s="74" t="s">
        <v>80</v>
      </c>
      <c r="C115" s="65" t="s">
        <v>313</v>
      </c>
      <c r="D115" s="85" t="s">
        <v>5</v>
      </c>
      <c r="E115" s="67"/>
      <c r="F115" s="119" t="str">
        <f>TEXT(GH評価表!F115,)</f>
        <v/>
      </c>
      <c r="G115" s="42" t="str">
        <f>TEXT(GH評価表!G115,)</f>
        <v/>
      </c>
    </row>
    <row r="116" spans="1:7" s="69" customFormat="1" ht="48">
      <c r="A116" s="73" t="s">
        <v>4</v>
      </c>
      <c r="B116" s="74" t="s">
        <v>81</v>
      </c>
      <c r="C116" s="65" t="s">
        <v>206</v>
      </c>
      <c r="D116" s="85" t="s">
        <v>5</v>
      </c>
      <c r="E116" s="67"/>
      <c r="F116" s="119" t="str">
        <f>TEXT(GH評価表!F116,)</f>
        <v/>
      </c>
      <c r="G116" s="42" t="str">
        <f>TEXT(GH評価表!G116,)</f>
        <v/>
      </c>
    </row>
    <row r="117" spans="1:7" ht="60">
      <c r="A117" s="63" t="s">
        <v>17</v>
      </c>
      <c r="B117" s="74" t="s">
        <v>80</v>
      </c>
      <c r="C117" s="65" t="s">
        <v>314</v>
      </c>
      <c r="D117" s="85" t="s">
        <v>6</v>
      </c>
      <c r="E117" s="67"/>
      <c r="F117" s="119" t="str">
        <f>TEXT(GH評価表!F117,)</f>
        <v/>
      </c>
      <c r="G117" s="42" t="str">
        <f>TEXT(GH評価表!G117,)</f>
        <v/>
      </c>
    </row>
    <row r="118" spans="1:7" ht="36">
      <c r="A118" s="63" t="s">
        <v>16</v>
      </c>
      <c r="B118" s="74" t="s">
        <v>139</v>
      </c>
      <c r="C118" s="65" t="s">
        <v>315</v>
      </c>
      <c r="D118" s="85" t="s">
        <v>5</v>
      </c>
      <c r="E118" s="67"/>
      <c r="F118" s="119" t="str">
        <f>TEXT(GH評価表!F118,)</f>
        <v/>
      </c>
      <c r="G118" s="42" t="str">
        <f>TEXT(GH評価表!G118,)</f>
        <v/>
      </c>
    </row>
    <row r="119" spans="1:7" ht="48">
      <c r="A119" s="63" t="s">
        <v>17</v>
      </c>
      <c r="B119" s="74" t="s">
        <v>138</v>
      </c>
      <c r="C119" s="65" t="s">
        <v>316</v>
      </c>
      <c r="D119" s="85" t="s">
        <v>5</v>
      </c>
      <c r="E119" s="67"/>
      <c r="F119" s="119" t="str">
        <f>TEXT(GH評価表!F119,)</f>
        <v/>
      </c>
      <c r="G119" s="42" t="str">
        <f>TEXT(GH評価表!G119,)</f>
        <v/>
      </c>
    </row>
    <row r="120" spans="1:7" ht="60">
      <c r="A120" s="120" t="s">
        <v>24</v>
      </c>
      <c r="B120" s="121" t="s">
        <v>80</v>
      </c>
      <c r="C120" s="65" t="s">
        <v>317</v>
      </c>
      <c r="D120" s="104">
        <v>4</v>
      </c>
      <c r="E120" s="67"/>
      <c r="F120" s="119" t="str">
        <f>TEXT(GH評価表!F120,)</f>
        <v/>
      </c>
      <c r="G120" s="42" t="str">
        <f>TEXT(GH評価表!G120,)</f>
        <v/>
      </c>
    </row>
    <row r="121" spans="1:7" s="69" customFormat="1" ht="72">
      <c r="A121" s="63" t="s">
        <v>55</v>
      </c>
      <c r="B121" s="74" t="s">
        <v>80</v>
      </c>
      <c r="C121" s="65" t="s">
        <v>182</v>
      </c>
      <c r="D121" s="85" t="s">
        <v>5</v>
      </c>
      <c r="E121" s="67"/>
      <c r="F121" s="119" t="str">
        <f>TEXT(GH評価表!F121,)</f>
        <v/>
      </c>
      <c r="G121" s="42" t="str">
        <f>TEXT(GH評価表!G121,)</f>
        <v/>
      </c>
    </row>
    <row r="122" spans="1:7" s="69" customFormat="1">
      <c r="A122" s="120"/>
      <c r="B122" s="124" t="s">
        <v>82</v>
      </c>
      <c r="C122" s="84"/>
      <c r="D122" s="85"/>
      <c r="E122" s="85"/>
      <c r="F122" s="85"/>
      <c r="G122" s="85"/>
    </row>
    <row r="123" spans="1:7" ht="48">
      <c r="A123" s="63" t="s">
        <v>17</v>
      </c>
      <c r="B123" s="74" t="s">
        <v>83</v>
      </c>
      <c r="C123" s="65" t="s">
        <v>318</v>
      </c>
      <c r="D123" s="85" t="s">
        <v>6</v>
      </c>
      <c r="E123" s="67"/>
      <c r="F123" s="119" t="str">
        <f>TEXT(GH評価表!F123,)</f>
        <v/>
      </c>
      <c r="G123" s="42" t="str">
        <f>TEXT(GH評価表!G123,)</f>
        <v/>
      </c>
    </row>
    <row r="124" spans="1:7" ht="72">
      <c r="A124" s="63" t="s">
        <v>16</v>
      </c>
      <c r="B124" s="64" t="s">
        <v>84</v>
      </c>
      <c r="C124" s="65" t="s">
        <v>319</v>
      </c>
      <c r="D124" s="85" t="s">
        <v>5</v>
      </c>
      <c r="E124" s="67"/>
      <c r="F124" s="119" t="str">
        <f>TEXT(GH評価表!F124,)</f>
        <v/>
      </c>
      <c r="G124" s="42" t="str">
        <f>TEXT(GH評価表!G124,)</f>
        <v/>
      </c>
    </row>
    <row r="125" spans="1:7" ht="36">
      <c r="A125" s="63" t="s">
        <v>16</v>
      </c>
      <c r="B125" s="64" t="s">
        <v>85</v>
      </c>
      <c r="C125" s="65" t="s">
        <v>161</v>
      </c>
      <c r="D125" s="85" t="s">
        <v>5</v>
      </c>
      <c r="E125" s="67"/>
      <c r="F125" s="119" t="str">
        <f>TEXT(GH評価表!F125,)</f>
        <v/>
      </c>
      <c r="G125" s="42" t="str">
        <f>TEXT(GH評価表!G125,)</f>
        <v/>
      </c>
    </row>
    <row r="126" spans="1:7" ht="60">
      <c r="A126" s="63" t="s">
        <v>17</v>
      </c>
      <c r="B126" s="64" t="s">
        <v>86</v>
      </c>
      <c r="C126" s="65" t="s">
        <v>162</v>
      </c>
      <c r="D126" s="85" t="s">
        <v>5</v>
      </c>
      <c r="E126" s="67"/>
      <c r="F126" s="119" t="str">
        <f>TEXT(GH評価表!F126,)</f>
        <v/>
      </c>
      <c r="G126" s="42" t="str">
        <f>TEXT(GH評価表!G126,)</f>
        <v/>
      </c>
    </row>
    <row r="127" spans="1:7" ht="36">
      <c r="A127" s="63" t="s">
        <v>17</v>
      </c>
      <c r="B127" s="64" t="s">
        <v>203</v>
      </c>
      <c r="C127" s="65" t="s">
        <v>205</v>
      </c>
      <c r="D127" s="85" t="s">
        <v>6</v>
      </c>
      <c r="E127" s="67"/>
      <c r="F127" s="119" t="str">
        <f>TEXT(GH評価表!F127,)</f>
        <v/>
      </c>
      <c r="G127" s="42" t="str">
        <f>TEXT(GH評価表!G127,)</f>
        <v/>
      </c>
    </row>
    <row r="128" spans="1:7">
      <c r="A128" s="120"/>
      <c r="B128" s="124" t="s">
        <v>87</v>
      </c>
      <c r="C128" s="84"/>
      <c r="D128" s="85"/>
      <c r="E128" s="85"/>
      <c r="F128" s="85"/>
      <c r="G128" s="85"/>
    </row>
    <row r="129" spans="1:7" ht="36">
      <c r="A129" s="63" t="s">
        <v>16</v>
      </c>
      <c r="B129" s="64" t="s">
        <v>88</v>
      </c>
      <c r="C129" s="65" t="s">
        <v>174</v>
      </c>
      <c r="D129" s="85" t="s">
        <v>6</v>
      </c>
      <c r="E129" s="67"/>
      <c r="F129" s="119" t="str">
        <f>TEXT(GH評価表!F129,)</f>
        <v/>
      </c>
      <c r="G129" s="42" t="str">
        <f>TEXT(GH評価表!G129,)</f>
        <v/>
      </c>
    </row>
    <row r="130" spans="1:7" ht="48">
      <c r="A130" s="63" t="s">
        <v>16</v>
      </c>
      <c r="B130" s="64" t="s">
        <v>89</v>
      </c>
      <c r="C130" s="65" t="s">
        <v>320</v>
      </c>
      <c r="D130" s="85" t="s">
        <v>6</v>
      </c>
      <c r="E130" s="67"/>
      <c r="F130" s="119" t="str">
        <f>TEXT(GH評価表!F130,)</f>
        <v/>
      </c>
      <c r="G130" s="42" t="str">
        <f>TEXT(GH評価表!G130,)</f>
        <v/>
      </c>
    </row>
    <row r="131" spans="1:7" s="69" customFormat="1" ht="96">
      <c r="A131" s="63" t="s">
        <v>16</v>
      </c>
      <c r="B131" s="64" t="s">
        <v>90</v>
      </c>
      <c r="C131" s="65" t="s">
        <v>321</v>
      </c>
      <c r="D131" s="85" t="s">
        <v>6</v>
      </c>
      <c r="E131" s="67"/>
      <c r="F131" s="119" t="str">
        <f>TEXT(GH評価表!F131,)</f>
        <v/>
      </c>
      <c r="G131" s="42" t="str">
        <f>TEXT(GH評価表!G131,)</f>
        <v/>
      </c>
    </row>
    <row r="132" spans="1:7" ht="96">
      <c r="A132" s="63" t="s">
        <v>16</v>
      </c>
      <c r="B132" s="64" t="s">
        <v>91</v>
      </c>
      <c r="C132" s="65" t="s">
        <v>322</v>
      </c>
      <c r="D132" s="85" t="s">
        <v>6</v>
      </c>
      <c r="E132" s="67"/>
      <c r="F132" s="119" t="str">
        <f>TEXT(GH評価表!F132,)</f>
        <v/>
      </c>
      <c r="G132" s="42" t="str">
        <f>TEXT(GH評価表!G132,)</f>
        <v/>
      </c>
    </row>
    <row r="133" spans="1:7" s="69" customFormat="1" ht="96">
      <c r="A133" s="63" t="s">
        <v>16</v>
      </c>
      <c r="B133" s="64" t="s">
        <v>92</v>
      </c>
      <c r="C133" s="65" t="s">
        <v>323</v>
      </c>
      <c r="D133" s="85" t="s">
        <v>6</v>
      </c>
      <c r="E133" s="67"/>
      <c r="F133" s="119" t="str">
        <f>TEXT(GH評価表!F133,)</f>
        <v/>
      </c>
      <c r="G133" s="42" t="str">
        <f>TEXT(GH評価表!G133,)</f>
        <v/>
      </c>
    </row>
    <row r="134" spans="1:7" ht="36">
      <c r="A134" s="63" t="s">
        <v>16</v>
      </c>
      <c r="B134" s="64" t="s">
        <v>93</v>
      </c>
      <c r="C134" s="65" t="s">
        <v>210</v>
      </c>
      <c r="D134" s="85" t="s">
        <v>5</v>
      </c>
      <c r="E134" s="67"/>
      <c r="F134" s="119" t="str">
        <f>TEXT(GH評価表!F134,)</f>
        <v/>
      </c>
      <c r="G134" s="42" t="str">
        <f>TEXT(GH評価表!G134,)</f>
        <v/>
      </c>
    </row>
    <row r="135" spans="1:7" s="69" customFormat="1" ht="36">
      <c r="A135" s="63" t="s">
        <v>16</v>
      </c>
      <c r="B135" s="64" t="s">
        <v>94</v>
      </c>
      <c r="C135" s="65" t="s">
        <v>163</v>
      </c>
      <c r="D135" s="85" t="s">
        <v>6</v>
      </c>
      <c r="E135" s="67"/>
      <c r="F135" s="119" t="str">
        <f>TEXT(GH評価表!F135,)</f>
        <v/>
      </c>
      <c r="G135" s="42" t="str">
        <f>TEXT(GH評価表!G135,)</f>
        <v/>
      </c>
    </row>
    <row r="136" spans="1:7" s="69" customFormat="1" ht="72">
      <c r="A136" s="63" t="s">
        <v>17</v>
      </c>
      <c r="B136" s="64" t="s">
        <v>95</v>
      </c>
      <c r="C136" s="65" t="s">
        <v>164</v>
      </c>
      <c r="D136" s="85" t="s">
        <v>5</v>
      </c>
      <c r="E136" s="67"/>
      <c r="F136" s="119" t="str">
        <f>TEXT(GH評価表!F136,)</f>
        <v/>
      </c>
      <c r="G136" s="42" t="str">
        <f>TEXT(GH評価表!G136,)</f>
        <v/>
      </c>
    </row>
    <row r="137" spans="1:7" s="69" customFormat="1" ht="36">
      <c r="A137" s="63" t="s">
        <v>55</v>
      </c>
      <c r="B137" s="74" t="s">
        <v>88</v>
      </c>
      <c r="C137" s="65" t="s">
        <v>324</v>
      </c>
      <c r="D137" s="85" t="s">
        <v>6</v>
      </c>
      <c r="E137" s="67"/>
      <c r="F137" s="119" t="str">
        <f>TEXT(GH評価表!F137,)</f>
        <v/>
      </c>
      <c r="G137" s="42" t="str">
        <f>TEXT(GH評価表!G137,)</f>
        <v/>
      </c>
    </row>
    <row r="138" spans="1:7" s="69" customFormat="1">
      <c r="A138" s="120"/>
      <c r="B138" s="124" t="s">
        <v>325</v>
      </c>
      <c r="C138" s="84"/>
      <c r="D138" s="85"/>
      <c r="E138" s="85"/>
      <c r="F138" s="85"/>
      <c r="G138" s="85"/>
    </row>
    <row r="139" spans="1:7" ht="24">
      <c r="A139" s="73" t="s">
        <v>55</v>
      </c>
      <c r="B139" s="73" t="s">
        <v>326</v>
      </c>
      <c r="C139" s="65" t="s">
        <v>327</v>
      </c>
      <c r="D139" s="85" t="s">
        <v>6</v>
      </c>
      <c r="E139" s="67"/>
      <c r="F139" s="119" t="str">
        <f>TEXT(GH評価表!F139,)</f>
        <v/>
      </c>
      <c r="G139" s="42" t="str">
        <f>TEXT(GH評価表!G139,)</f>
        <v/>
      </c>
    </row>
    <row r="140" spans="1:7" s="69" customFormat="1">
      <c r="A140" s="73" t="s">
        <v>55</v>
      </c>
      <c r="B140" s="73" t="s">
        <v>328</v>
      </c>
      <c r="C140" s="65" t="s">
        <v>329</v>
      </c>
      <c r="D140" s="85" t="s">
        <v>6</v>
      </c>
      <c r="E140" s="67"/>
      <c r="F140" s="119" t="str">
        <f>TEXT(GH評価表!F140,)</f>
        <v/>
      </c>
      <c r="G140" s="42" t="str">
        <f>TEXT(GH評価表!G140,)</f>
        <v/>
      </c>
    </row>
    <row r="141" spans="1:7" s="69" customFormat="1" ht="24">
      <c r="A141" s="73" t="s">
        <v>55</v>
      </c>
      <c r="B141" s="73" t="s">
        <v>330</v>
      </c>
      <c r="C141" s="65" t="s">
        <v>331</v>
      </c>
      <c r="D141" s="85" t="s">
        <v>5</v>
      </c>
      <c r="E141" s="67"/>
      <c r="F141" s="119" t="str">
        <f>TEXT(GH評価表!F141,)</f>
        <v/>
      </c>
      <c r="G141" s="42" t="str">
        <f>TEXT(GH評価表!G141,)</f>
        <v/>
      </c>
    </row>
    <row r="142" spans="1:7" ht="24">
      <c r="A142" s="73" t="s">
        <v>55</v>
      </c>
      <c r="B142" s="73" t="s">
        <v>332</v>
      </c>
      <c r="C142" s="65" t="s">
        <v>333</v>
      </c>
      <c r="D142" s="85" t="s">
        <v>6</v>
      </c>
      <c r="E142" s="67"/>
      <c r="F142" s="119" t="str">
        <f>TEXT(GH評価表!F142,)</f>
        <v/>
      </c>
      <c r="G142" s="42" t="str">
        <f>TEXT(GH評価表!G142,)</f>
        <v/>
      </c>
    </row>
    <row r="143" spans="1:7" s="69" customFormat="1">
      <c r="A143" s="73" t="s">
        <v>55</v>
      </c>
      <c r="B143" s="73" t="s">
        <v>334</v>
      </c>
      <c r="C143" s="65" t="s">
        <v>335</v>
      </c>
      <c r="D143" s="85" t="s">
        <v>6</v>
      </c>
      <c r="E143" s="67"/>
      <c r="F143" s="119" t="str">
        <f>TEXT(GH評価表!F143,)</f>
        <v/>
      </c>
      <c r="G143" s="42" t="str">
        <f>TEXT(GH評価表!G143,)</f>
        <v/>
      </c>
    </row>
    <row r="144" spans="1:7" s="69" customFormat="1">
      <c r="A144" s="73" t="s">
        <v>55</v>
      </c>
      <c r="B144" s="73" t="s">
        <v>336</v>
      </c>
      <c r="C144" s="65" t="s">
        <v>337</v>
      </c>
      <c r="D144" s="85" t="s">
        <v>6</v>
      </c>
      <c r="E144" s="67"/>
      <c r="F144" s="119" t="str">
        <f>TEXT(GH評価表!F144,)</f>
        <v/>
      </c>
      <c r="G144" s="42" t="str">
        <f>TEXT(GH評価表!G144,)</f>
        <v/>
      </c>
    </row>
    <row r="145" spans="1:7" s="69" customFormat="1">
      <c r="A145" s="120"/>
      <c r="B145" s="124" t="s">
        <v>338</v>
      </c>
      <c r="C145" s="84"/>
      <c r="D145" s="85"/>
      <c r="E145" s="85"/>
      <c r="F145" s="85"/>
      <c r="G145" s="85"/>
    </row>
    <row r="146" spans="1:7">
      <c r="A146" s="73" t="s">
        <v>55</v>
      </c>
      <c r="B146" s="73" t="s">
        <v>339</v>
      </c>
      <c r="C146" s="65" t="s">
        <v>340</v>
      </c>
      <c r="D146" s="85" t="s">
        <v>6</v>
      </c>
      <c r="E146" s="67"/>
      <c r="F146" s="119" t="str">
        <f>TEXT(GH評価表!F146,)</f>
        <v/>
      </c>
      <c r="G146" s="42" t="str">
        <f>TEXT(GH評価表!G146,)</f>
        <v/>
      </c>
    </row>
    <row r="147" spans="1:7" ht="24">
      <c r="A147" s="73" t="s">
        <v>55</v>
      </c>
      <c r="B147" s="73" t="s">
        <v>341</v>
      </c>
      <c r="C147" s="65" t="s">
        <v>342</v>
      </c>
      <c r="D147" s="85" t="s">
        <v>6</v>
      </c>
      <c r="E147" s="67"/>
      <c r="F147" s="119" t="str">
        <f>TEXT(GH評価表!F147,)</f>
        <v/>
      </c>
      <c r="G147" s="42" t="str">
        <f>TEXT(GH評価表!G147,)</f>
        <v/>
      </c>
    </row>
    <row r="148" spans="1:7">
      <c r="A148" s="73" t="s">
        <v>55</v>
      </c>
      <c r="B148" s="73" t="s">
        <v>343</v>
      </c>
      <c r="C148" s="65" t="s">
        <v>344</v>
      </c>
      <c r="D148" s="85" t="s">
        <v>6</v>
      </c>
      <c r="E148" s="67"/>
      <c r="F148" s="119" t="str">
        <f>TEXT(GH評価表!F148,)</f>
        <v/>
      </c>
      <c r="G148" s="42" t="str">
        <f>TEXT(GH評価表!G148,)</f>
        <v/>
      </c>
    </row>
    <row r="149" spans="1:7">
      <c r="A149" s="73" t="s">
        <v>55</v>
      </c>
      <c r="B149" s="73" t="s">
        <v>345</v>
      </c>
      <c r="C149" s="65" t="s">
        <v>346</v>
      </c>
      <c r="D149" s="85" t="s">
        <v>6</v>
      </c>
      <c r="E149" s="67"/>
      <c r="F149" s="119" t="str">
        <f>TEXT(GH評価表!F149,)</f>
        <v/>
      </c>
      <c r="G149" s="42" t="str">
        <f>TEXT(GH評価表!G149,)</f>
        <v/>
      </c>
    </row>
    <row r="150" spans="1:7" ht="24">
      <c r="A150" s="73" t="s">
        <v>55</v>
      </c>
      <c r="B150" s="73" t="s">
        <v>347</v>
      </c>
      <c r="C150" s="65" t="s">
        <v>348</v>
      </c>
      <c r="D150" s="85" t="s">
        <v>5</v>
      </c>
      <c r="E150" s="67"/>
      <c r="F150" s="119" t="str">
        <f>TEXT(GH評価表!F150,)</f>
        <v/>
      </c>
      <c r="G150" s="42" t="str">
        <f>TEXT(GH評価表!G150,)</f>
        <v/>
      </c>
    </row>
    <row r="151" spans="1:7">
      <c r="A151" s="73" t="s">
        <v>55</v>
      </c>
      <c r="B151" s="73" t="s">
        <v>349</v>
      </c>
      <c r="C151" s="65" t="s">
        <v>350</v>
      </c>
      <c r="D151" s="85" t="s">
        <v>6</v>
      </c>
      <c r="E151" s="67"/>
      <c r="F151" s="119" t="str">
        <f>TEXT(GH評価表!F151,)</f>
        <v/>
      </c>
      <c r="G151" s="42" t="str">
        <f>TEXT(GH評価表!G151,)</f>
        <v/>
      </c>
    </row>
    <row r="152" spans="1:7">
      <c r="A152" s="120"/>
      <c r="B152" s="124" t="s">
        <v>351</v>
      </c>
      <c r="C152" s="84"/>
      <c r="D152" s="85"/>
      <c r="E152" s="85"/>
      <c r="F152" s="85"/>
      <c r="G152" s="85"/>
    </row>
    <row r="153" spans="1:7" ht="120">
      <c r="A153" s="63" t="s">
        <v>4</v>
      </c>
      <c r="B153" s="64">
        <v>6.1</v>
      </c>
      <c r="C153" s="65" t="s">
        <v>352</v>
      </c>
      <c r="D153" s="85" t="s">
        <v>5</v>
      </c>
      <c r="E153" s="67"/>
      <c r="F153" s="119" t="str">
        <f>TEXT(GH評価表!F153,)</f>
        <v/>
      </c>
      <c r="G153" s="42" t="str">
        <f>TEXT(GH評価表!G153,)</f>
        <v/>
      </c>
    </row>
    <row r="154" spans="1:7" ht="36">
      <c r="A154" s="63" t="s">
        <v>7</v>
      </c>
      <c r="B154" s="64">
        <v>6.2</v>
      </c>
      <c r="C154" s="65" t="s">
        <v>353</v>
      </c>
      <c r="D154" s="85" t="s">
        <v>6</v>
      </c>
      <c r="E154" s="67"/>
      <c r="F154" s="119" t="str">
        <f>TEXT(GH評価表!F154,)</f>
        <v/>
      </c>
      <c r="G154" s="42" t="str">
        <f>TEXT(GH評価表!G154,)</f>
        <v/>
      </c>
    </row>
    <row r="155" spans="1:7" ht="36">
      <c r="A155" s="63" t="s">
        <v>7</v>
      </c>
      <c r="B155" s="64">
        <v>6.3</v>
      </c>
      <c r="C155" s="65" t="s">
        <v>354</v>
      </c>
      <c r="D155" s="85" t="s">
        <v>6</v>
      </c>
      <c r="E155" s="67"/>
      <c r="F155" s="119" t="str">
        <f>TEXT(GH評価表!F155,)</f>
        <v/>
      </c>
      <c r="G155" s="42" t="str">
        <f>TEXT(GH評価表!G155,)</f>
        <v/>
      </c>
    </row>
    <row r="156" spans="1:7" ht="84">
      <c r="A156" s="73" t="s">
        <v>7</v>
      </c>
      <c r="B156" s="64">
        <v>6.4</v>
      </c>
      <c r="C156" s="65" t="s">
        <v>355</v>
      </c>
      <c r="D156" s="85" t="s">
        <v>6</v>
      </c>
      <c r="E156" s="67"/>
      <c r="F156" s="119" t="str">
        <f>TEXT(GH評価表!F156,)</f>
        <v/>
      </c>
      <c r="G156" s="42" t="str">
        <f>TEXT(GH評価表!G156,)</f>
        <v/>
      </c>
    </row>
    <row r="157" spans="1:7" ht="48">
      <c r="A157" s="73" t="s">
        <v>7</v>
      </c>
      <c r="B157" s="64">
        <v>6.5</v>
      </c>
      <c r="C157" s="65" t="s">
        <v>175</v>
      </c>
      <c r="D157" s="85" t="s">
        <v>8</v>
      </c>
      <c r="E157" s="67"/>
      <c r="F157" s="119" t="str">
        <f>TEXT(GH評価表!F157,)</f>
        <v/>
      </c>
      <c r="G157" s="42" t="str">
        <f>TEXT(GH評価表!G157,)</f>
        <v/>
      </c>
    </row>
    <row r="158" spans="1:7" ht="60">
      <c r="A158" s="73" t="s">
        <v>7</v>
      </c>
      <c r="B158" s="64">
        <v>6.6</v>
      </c>
      <c r="C158" s="65" t="s">
        <v>356</v>
      </c>
      <c r="D158" s="85" t="s">
        <v>6</v>
      </c>
      <c r="E158" s="67"/>
      <c r="F158" s="119" t="str">
        <f>TEXT(GH評価表!F158,)</f>
        <v/>
      </c>
      <c r="G158" s="42" t="str">
        <f>TEXT(GH評価表!G158,)</f>
        <v/>
      </c>
    </row>
    <row r="159" spans="1:7" ht="48">
      <c r="A159" s="73" t="s">
        <v>7</v>
      </c>
      <c r="B159" s="64">
        <v>6.7</v>
      </c>
      <c r="C159" s="65" t="s">
        <v>357</v>
      </c>
      <c r="D159" s="85" t="s">
        <v>6</v>
      </c>
      <c r="E159" s="67"/>
      <c r="F159" s="119" t="str">
        <f>TEXT(GH評価表!F159,)</f>
        <v/>
      </c>
      <c r="G159" s="42" t="str">
        <f>TEXT(GH評価表!G159,)</f>
        <v/>
      </c>
    </row>
    <row r="160" spans="1:7" ht="84">
      <c r="A160" s="73" t="s">
        <v>7</v>
      </c>
      <c r="B160" s="64">
        <v>6.8</v>
      </c>
      <c r="C160" s="65" t="s">
        <v>358</v>
      </c>
      <c r="D160" s="85" t="s">
        <v>5</v>
      </c>
      <c r="E160" s="67"/>
      <c r="F160" s="119" t="str">
        <f>TEXT(GH評価表!F160,)</f>
        <v/>
      </c>
      <c r="G160" s="42" t="str">
        <f>TEXT(GH評価表!G160,)</f>
        <v/>
      </c>
    </row>
    <row r="161" spans="1:7" ht="48">
      <c r="A161" s="73" t="s">
        <v>7</v>
      </c>
      <c r="B161" s="64">
        <v>6.9</v>
      </c>
      <c r="C161" s="65" t="s">
        <v>359</v>
      </c>
      <c r="D161" s="85" t="s">
        <v>6</v>
      </c>
      <c r="E161" s="67"/>
      <c r="F161" s="119" t="str">
        <f>TEXT(GH評価表!F161,)</f>
        <v/>
      </c>
      <c r="G161" s="42" t="str">
        <f>TEXT(GH評価表!G161,)</f>
        <v/>
      </c>
    </row>
    <row r="162" spans="1:7" ht="48">
      <c r="A162" s="73" t="s">
        <v>7</v>
      </c>
      <c r="B162" s="64" t="s">
        <v>186</v>
      </c>
      <c r="C162" s="65" t="s">
        <v>360</v>
      </c>
      <c r="D162" s="85" t="s">
        <v>5</v>
      </c>
      <c r="E162" s="67"/>
      <c r="F162" s="119" t="str">
        <f>TEXT(GH評価表!F162,)</f>
        <v/>
      </c>
      <c r="G162" s="42" t="str">
        <f>TEXT(GH評価表!G162,)</f>
        <v/>
      </c>
    </row>
    <row r="163" spans="1:7" ht="84">
      <c r="A163" s="73" t="s">
        <v>7</v>
      </c>
      <c r="B163" s="64">
        <v>6.11</v>
      </c>
      <c r="C163" s="65" t="s">
        <v>361</v>
      </c>
      <c r="D163" s="85" t="s">
        <v>5</v>
      </c>
      <c r="E163" s="67"/>
      <c r="F163" s="119" t="str">
        <f>TEXT(GH評価表!F163,)</f>
        <v/>
      </c>
      <c r="G163" s="42" t="str">
        <f>TEXT(GH評価表!G163,)</f>
        <v/>
      </c>
    </row>
    <row r="164" spans="1:7" ht="36">
      <c r="A164" s="73" t="s">
        <v>9</v>
      </c>
      <c r="B164" s="64" t="s">
        <v>201</v>
      </c>
      <c r="C164" s="65" t="s">
        <v>165</v>
      </c>
      <c r="D164" s="85" t="s">
        <v>6</v>
      </c>
      <c r="E164" s="67"/>
      <c r="F164" s="119" t="str">
        <f>TEXT(GH評価表!F164,)</f>
        <v/>
      </c>
      <c r="G164" s="42" t="str">
        <f>TEXT(GH評価表!G164,)</f>
        <v/>
      </c>
    </row>
    <row r="165" spans="1:7" ht="36">
      <c r="A165" s="73" t="s">
        <v>4</v>
      </c>
      <c r="B165" s="64" t="s">
        <v>202</v>
      </c>
      <c r="C165" s="65" t="s">
        <v>362</v>
      </c>
      <c r="D165" s="85" t="s">
        <v>5</v>
      </c>
      <c r="E165" s="67"/>
      <c r="F165" s="119" t="str">
        <f>TEXT(GH評価表!F165,)</f>
        <v/>
      </c>
      <c r="G165" s="42" t="str">
        <f>TEXT(GH評価表!G165,)</f>
        <v/>
      </c>
    </row>
    <row r="166" spans="1:7">
      <c r="A166" s="120"/>
      <c r="B166" s="124" t="s">
        <v>363</v>
      </c>
      <c r="C166" s="84"/>
      <c r="D166" s="85" t="s">
        <v>142</v>
      </c>
      <c r="E166" s="85"/>
      <c r="F166" s="85"/>
      <c r="G166" s="85"/>
    </row>
    <row r="167" spans="1:7" ht="36">
      <c r="A167" s="73" t="s">
        <v>7</v>
      </c>
      <c r="B167" s="74">
        <v>7.1</v>
      </c>
      <c r="C167" s="65" t="s">
        <v>176</v>
      </c>
      <c r="D167" s="98" t="s">
        <v>141</v>
      </c>
      <c r="E167" s="107"/>
      <c r="F167" s="119" t="str">
        <f>TEXT(GH評価表!F167,)</f>
        <v/>
      </c>
      <c r="G167" s="42" t="str">
        <f>TEXT(GH評価表!G167,)</f>
        <v/>
      </c>
    </row>
    <row r="168" spans="1:7" ht="48.6" customHeight="1">
      <c r="A168" s="73" t="s">
        <v>7</v>
      </c>
      <c r="B168" s="74">
        <v>7.2</v>
      </c>
      <c r="C168" s="65" t="s">
        <v>185</v>
      </c>
      <c r="D168" s="98" t="s">
        <v>141</v>
      </c>
      <c r="E168" s="109"/>
      <c r="F168" s="119" t="str">
        <f>TEXT(GH評価表!F168,)</f>
        <v/>
      </c>
      <c r="G168" s="42" t="str">
        <f>TEXT(GH評価表!G168,)</f>
        <v/>
      </c>
    </row>
    <row r="169" spans="1:7" ht="36">
      <c r="A169" s="73" t="s">
        <v>7</v>
      </c>
      <c r="B169" s="74">
        <v>7.3</v>
      </c>
      <c r="C169" s="65" t="s">
        <v>166</v>
      </c>
      <c r="D169" s="98" t="s">
        <v>141</v>
      </c>
      <c r="E169" s="109"/>
      <c r="F169" s="119" t="str">
        <f>TEXT(GH評価表!F169,)</f>
        <v/>
      </c>
      <c r="G169" s="42" t="str">
        <f>TEXT(GH評価表!G169,)</f>
        <v/>
      </c>
    </row>
  </sheetData>
  <phoneticPr fontId="1"/>
  <conditionalFormatting sqref="E1:F21">
    <cfRule type="containsText" dxfId="20" priority="16" operator="containsText" text="2">
      <formula>NOT(ISERROR(SEARCH("2",E1)))</formula>
    </cfRule>
    <cfRule type="containsText" dxfId="19" priority="17" operator="containsText" text="3">
      <formula>NOT(ISERROR(SEARCH("3",E1)))</formula>
    </cfRule>
    <cfRule type="containsText" dxfId="18" priority="18" operator="containsText" text="4">
      <formula>NOT(ISERROR(SEARCH("4",E1)))</formula>
    </cfRule>
  </conditionalFormatting>
  <conditionalFormatting sqref="E24:F44 E47:F51 E53:F58 E60:F64 E67:F70 E72:F85 E88:F91 E93:F95 E97:F102 E104:F106 E108:F112 E115:F121 E123:F127 E129:F137 E139:F144 E146:F151 E153:F165 E167:F169 E23">
    <cfRule type="cellIs" dxfId="17" priority="13" operator="equal">
      <formula>4</formula>
    </cfRule>
    <cfRule type="cellIs" dxfId="16" priority="14" operator="equal">
      <formula>3</formula>
    </cfRule>
    <cfRule type="cellIs" dxfId="15" priority="15" operator="equal">
      <formula>2</formula>
    </cfRule>
  </conditionalFormatting>
  <conditionalFormatting sqref="E170:F1048576">
    <cfRule type="containsText" dxfId="14" priority="19" operator="containsText" text="2">
      <formula>NOT(ISERROR(SEARCH("2",E170)))</formula>
    </cfRule>
    <cfRule type="containsText" dxfId="13" priority="20" operator="containsText" text="3">
      <formula>NOT(ISERROR(SEARCH("3",E170)))</formula>
    </cfRule>
    <cfRule type="containsText" dxfId="12" priority="21" operator="containsText" text="4">
      <formula>NOT(ISERROR(SEARCH("4",E170)))</formula>
    </cfRule>
  </conditionalFormatting>
  <conditionalFormatting sqref="E22:G22">
    <cfRule type="cellIs" dxfId="11" priority="7" operator="equal">
      <formula>4</formula>
    </cfRule>
    <cfRule type="cellIs" dxfId="10" priority="8" operator="equal">
      <formula>3</formula>
    </cfRule>
    <cfRule type="cellIs" dxfId="9" priority="9" operator="equal">
      <formula>2</formula>
    </cfRule>
  </conditionalFormatting>
  <conditionalFormatting sqref="F23:F44 F47:F51 F53:F58 F60:F64 F67:F70 F72:F85 F88:F91 F93:F95 F97:F102 F104:F106 F108:F112 F115:F121 F123:F127 F129:F137 F139:F144 F146:F151 F153:F165 F167:F169">
    <cfRule type="containsText" dxfId="8" priority="1" operator="containsText" text="2">
      <formula>NOT(ISERROR(SEARCH("2",F23)))</formula>
    </cfRule>
    <cfRule type="containsText" dxfId="7" priority="2" operator="containsText" text="3">
      <formula>NOT(ISERROR(SEARCH("3",F23)))</formula>
    </cfRule>
    <cfRule type="containsText" dxfId="6" priority="3" operator="containsText" text="4">
      <formula>NOT(ISERROR(SEARCH("4",F23)))</formula>
    </cfRule>
  </conditionalFormatting>
  <conditionalFormatting sqref="G21">
    <cfRule type="containsText" dxfId="5" priority="10" operator="containsText" text="2">
      <formula>NOT(ISERROR(SEARCH("2",G21)))</formula>
    </cfRule>
    <cfRule type="containsText" dxfId="4" priority="11" operator="containsText" text="3">
      <formula>NOT(ISERROR(SEARCH("3",G21)))</formula>
    </cfRule>
    <cfRule type="containsText" dxfId="3" priority="12" operator="containsText" text="4">
      <formula>NOT(ISERROR(SEARCH("4",G21)))</formula>
    </cfRule>
  </conditionalFormatting>
  <dataValidations disablePrompts="1" count="4">
    <dataValidation type="list" allowBlank="1" showInputMessage="1" showErrorMessage="1" error="この項目は、半角で、-,0,1,2,3,4のみ入力できます。" sqref="E25 E33 E47 E50:E51 E60 E63:E64 E67 E72:E81 E83:E85 E88 E90 E93 E97:E99 E102 E104 E110 E115:E116 E118:E121 E124:E126 E134 E136 E141 E150 E153 E160 E162:E163 E165 E23 E42:E43" xr:uid="{B12691E3-7B40-4A6D-A80E-554C1E2EDC59}">
      <formula1>"-,0,1,2,3,4"</formula1>
    </dataValidation>
    <dataValidation type="list" allowBlank="1" showInputMessage="1" showErrorMessage="1" error="この項目は、半角で、-,0,1,2,3のみ入力できます。" sqref="E26:E28 E31:E32 E34:E37 E164 E48:E49 E53:E56 E61:E62 E68:E70 E82 E89 E91 E94:E95 E100:E101 E105 E108:E109 E111 E117 E123 E127 E129:E133 E135 E139:E140 E142:E144 E146:E149 E151 E154:E156 E158:E159 E161 E39:E41 E137 E44 E24" xr:uid="{FD1C850F-83B9-4531-9ED3-51178D0995E3}">
      <formula1>"-,0,1,2,3"</formula1>
    </dataValidation>
    <dataValidation type="list" allowBlank="1" showInputMessage="1" showErrorMessage="1" error="この項目は、半角で、-,0,1,2のみ入力できます。" sqref="E38 E57:E58 E106 E112 E157 E29:E30" xr:uid="{AE860EDC-8CE9-44B0-A9C8-8EB6DAB4CEF0}">
      <formula1>"-,0,1,2"</formula1>
    </dataValidation>
    <dataValidation type="list" allowBlank="1" showInputMessage="1" showErrorMessage="1" error="この項目は、半角で”-”、”0”、”+”のみ入力できます。" sqref="E167:E169" xr:uid="{B2F90AA9-3206-4294-9A20-99F25DCA2F48}">
      <formula1>"0,+"</formula1>
    </dataValidation>
  </dataValidations>
  <pageMargins left="0.39370078740157483" right="0.39370078740157483" top="0.74803149606299213" bottom="0.39370078740157483" header="0.51181102362204722" footer="0.11811023622047245"/>
  <pageSetup paperSize="9" fitToHeight="0" orientation="landscape" r:id="rId1"/>
  <headerFooter alignWithMargins="0">
    <oddHeader>&amp;L&amp;"BIZ UDPゴシック,標準"&amp;10 GH農場評価規準・チェックシートVer 2.2_20240101&amp;R&amp;"-,標準"&amp;10組織＋（農場共通＋作物共通＋水田畑作＋園芸）</oddHeader>
    <oddFooter>&amp;C&amp;"-,標準"&amp;9&amp;P／&amp;N&amp;R&amp;"-,標準"&amp;9©Copyright　一般社団法人日本生産者GAP協会</oddFooter>
  </headerFooter>
  <rowBreaks count="11" manualBreakCount="11">
    <brk id="18" max="6" man="1"/>
    <brk id="20" max="16383" man="1"/>
    <brk id="29" max="6" man="1"/>
    <brk id="56" max="6" man="1"/>
    <brk id="64" max="6" man="1"/>
    <brk id="73" max="6" man="1"/>
    <brk id="82" max="6" man="1"/>
    <brk id="91" max="16383" man="1"/>
    <brk id="100" max="6" man="1"/>
    <brk id="121" max="16383" man="1"/>
    <brk id="13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view="pageLayout" zoomScaleNormal="100" zoomScaleSheetLayoutView="70" workbookViewId="0">
      <selection activeCell="P9" sqref="P9"/>
    </sheetView>
  </sheetViews>
  <sheetFormatPr defaultColWidth="9" defaultRowHeight="12.6"/>
  <cols>
    <col min="1" max="1" width="26.21875" style="176" customWidth="1"/>
    <col min="2" max="2" width="7.109375" style="176" customWidth="1"/>
    <col min="3" max="10" width="13.44140625" style="176" customWidth="1"/>
    <col min="11" max="256" width="9" style="176"/>
    <col min="257" max="257" width="27.33203125" style="176" customWidth="1"/>
    <col min="258" max="258" width="6.109375" style="176" customWidth="1"/>
    <col min="259" max="266" width="12.77734375" style="176" customWidth="1"/>
    <col min="267" max="512" width="9" style="176"/>
    <col min="513" max="513" width="27.33203125" style="176" customWidth="1"/>
    <col min="514" max="514" width="6.109375" style="176" customWidth="1"/>
    <col min="515" max="522" width="12.77734375" style="176" customWidth="1"/>
    <col min="523" max="768" width="9" style="176"/>
    <col min="769" max="769" width="27.33203125" style="176" customWidth="1"/>
    <col min="770" max="770" width="6.109375" style="176" customWidth="1"/>
    <col min="771" max="778" width="12.77734375" style="176" customWidth="1"/>
    <col min="779" max="1024" width="9" style="176"/>
    <col min="1025" max="1025" width="27.33203125" style="176" customWidth="1"/>
    <col min="1026" max="1026" width="6.109375" style="176" customWidth="1"/>
    <col min="1027" max="1034" width="12.77734375" style="176" customWidth="1"/>
    <col min="1035" max="1280" width="9" style="176"/>
    <col min="1281" max="1281" width="27.33203125" style="176" customWidth="1"/>
    <col min="1282" max="1282" width="6.109375" style="176" customWidth="1"/>
    <col min="1283" max="1290" width="12.77734375" style="176" customWidth="1"/>
    <col min="1291" max="1536" width="9" style="176"/>
    <col min="1537" max="1537" width="27.33203125" style="176" customWidth="1"/>
    <col min="1538" max="1538" width="6.109375" style="176" customWidth="1"/>
    <col min="1539" max="1546" width="12.77734375" style="176" customWidth="1"/>
    <col min="1547" max="1792" width="9" style="176"/>
    <col min="1793" max="1793" width="27.33203125" style="176" customWidth="1"/>
    <col min="1794" max="1794" width="6.109375" style="176" customWidth="1"/>
    <col min="1795" max="1802" width="12.77734375" style="176" customWidth="1"/>
    <col min="1803" max="2048" width="9" style="176"/>
    <col min="2049" max="2049" width="27.33203125" style="176" customWidth="1"/>
    <col min="2050" max="2050" width="6.109375" style="176" customWidth="1"/>
    <col min="2051" max="2058" width="12.77734375" style="176" customWidth="1"/>
    <col min="2059" max="2304" width="9" style="176"/>
    <col min="2305" max="2305" width="27.33203125" style="176" customWidth="1"/>
    <col min="2306" max="2306" width="6.109375" style="176" customWidth="1"/>
    <col min="2307" max="2314" width="12.77734375" style="176" customWidth="1"/>
    <col min="2315" max="2560" width="9" style="176"/>
    <col min="2561" max="2561" width="27.33203125" style="176" customWidth="1"/>
    <col min="2562" max="2562" width="6.109375" style="176" customWidth="1"/>
    <col min="2563" max="2570" width="12.77734375" style="176" customWidth="1"/>
    <col min="2571" max="2816" width="9" style="176"/>
    <col min="2817" max="2817" width="27.33203125" style="176" customWidth="1"/>
    <col min="2818" max="2818" width="6.109375" style="176" customWidth="1"/>
    <col min="2819" max="2826" width="12.77734375" style="176" customWidth="1"/>
    <col min="2827" max="3072" width="9" style="176"/>
    <col min="3073" max="3073" width="27.33203125" style="176" customWidth="1"/>
    <col min="3074" max="3074" width="6.109375" style="176" customWidth="1"/>
    <col min="3075" max="3082" width="12.77734375" style="176" customWidth="1"/>
    <col min="3083" max="3328" width="9" style="176"/>
    <col min="3329" max="3329" width="27.33203125" style="176" customWidth="1"/>
    <col min="3330" max="3330" width="6.109375" style="176" customWidth="1"/>
    <col min="3331" max="3338" width="12.77734375" style="176" customWidth="1"/>
    <col min="3339" max="3584" width="9" style="176"/>
    <col min="3585" max="3585" width="27.33203125" style="176" customWidth="1"/>
    <col min="3586" max="3586" width="6.109375" style="176" customWidth="1"/>
    <col min="3587" max="3594" width="12.77734375" style="176" customWidth="1"/>
    <col min="3595" max="3840" width="9" style="176"/>
    <col min="3841" max="3841" width="27.33203125" style="176" customWidth="1"/>
    <col min="3842" max="3842" width="6.109375" style="176" customWidth="1"/>
    <col min="3843" max="3850" width="12.77734375" style="176" customWidth="1"/>
    <col min="3851" max="4096" width="9" style="176"/>
    <col min="4097" max="4097" width="27.33203125" style="176" customWidth="1"/>
    <col min="4098" max="4098" width="6.109375" style="176" customWidth="1"/>
    <col min="4099" max="4106" width="12.77734375" style="176" customWidth="1"/>
    <col min="4107" max="4352" width="9" style="176"/>
    <col min="4353" max="4353" width="27.33203125" style="176" customWidth="1"/>
    <col min="4354" max="4354" width="6.109375" style="176" customWidth="1"/>
    <col min="4355" max="4362" width="12.77734375" style="176" customWidth="1"/>
    <col min="4363" max="4608" width="9" style="176"/>
    <col min="4609" max="4609" width="27.33203125" style="176" customWidth="1"/>
    <col min="4610" max="4610" width="6.109375" style="176" customWidth="1"/>
    <col min="4611" max="4618" width="12.77734375" style="176" customWidth="1"/>
    <col min="4619" max="4864" width="9" style="176"/>
    <col min="4865" max="4865" width="27.33203125" style="176" customWidth="1"/>
    <col min="4866" max="4866" width="6.109375" style="176" customWidth="1"/>
    <col min="4867" max="4874" width="12.77734375" style="176" customWidth="1"/>
    <col min="4875" max="5120" width="9" style="176"/>
    <col min="5121" max="5121" width="27.33203125" style="176" customWidth="1"/>
    <col min="5122" max="5122" width="6.109375" style="176" customWidth="1"/>
    <col min="5123" max="5130" width="12.77734375" style="176" customWidth="1"/>
    <col min="5131" max="5376" width="9" style="176"/>
    <col min="5377" max="5377" width="27.33203125" style="176" customWidth="1"/>
    <col min="5378" max="5378" width="6.109375" style="176" customWidth="1"/>
    <col min="5379" max="5386" width="12.77734375" style="176" customWidth="1"/>
    <col min="5387" max="5632" width="9" style="176"/>
    <col min="5633" max="5633" width="27.33203125" style="176" customWidth="1"/>
    <col min="5634" max="5634" width="6.109375" style="176" customWidth="1"/>
    <col min="5635" max="5642" width="12.77734375" style="176" customWidth="1"/>
    <col min="5643" max="5888" width="9" style="176"/>
    <col min="5889" max="5889" width="27.33203125" style="176" customWidth="1"/>
    <col min="5890" max="5890" width="6.109375" style="176" customWidth="1"/>
    <col min="5891" max="5898" width="12.77734375" style="176" customWidth="1"/>
    <col min="5899" max="6144" width="9" style="176"/>
    <col min="6145" max="6145" width="27.33203125" style="176" customWidth="1"/>
    <col min="6146" max="6146" width="6.109375" style="176" customWidth="1"/>
    <col min="6147" max="6154" width="12.77734375" style="176" customWidth="1"/>
    <col min="6155" max="6400" width="9" style="176"/>
    <col min="6401" max="6401" width="27.33203125" style="176" customWidth="1"/>
    <col min="6402" max="6402" width="6.109375" style="176" customWidth="1"/>
    <col min="6403" max="6410" width="12.77734375" style="176" customWidth="1"/>
    <col min="6411" max="6656" width="9" style="176"/>
    <col min="6657" max="6657" width="27.33203125" style="176" customWidth="1"/>
    <col min="6658" max="6658" width="6.109375" style="176" customWidth="1"/>
    <col min="6659" max="6666" width="12.77734375" style="176" customWidth="1"/>
    <col min="6667" max="6912" width="9" style="176"/>
    <col min="6913" max="6913" width="27.33203125" style="176" customWidth="1"/>
    <col min="6914" max="6914" width="6.109375" style="176" customWidth="1"/>
    <col min="6915" max="6922" width="12.77734375" style="176" customWidth="1"/>
    <col min="6923" max="7168" width="9" style="176"/>
    <col min="7169" max="7169" width="27.33203125" style="176" customWidth="1"/>
    <col min="7170" max="7170" width="6.109375" style="176" customWidth="1"/>
    <col min="7171" max="7178" width="12.77734375" style="176" customWidth="1"/>
    <col min="7179" max="7424" width="9" style="176"/>
    <col min="7425" max="7425" width="27.33203125" style="176" customWidth="1"/>
    <col min="7426" max="7426" width="6.109375" style="176" customWidth="1"/>
    <col min="7427" max="7434" width="12.77734375" style="176" customWidth="1"/>
    <col min="7435" max="7680" width="9" style="176"/>
    <col min="7681" max="7681" width="27.33203125" style="176" customWidth="1"/>
    <col min="7682" max="7682" width="6.109375" style="176" customWidth="1"/>
    <col min="7683" max="7690" width="12.77734375" style="176" customWidth="1"/>
    <col min="7691" max="7936" width="9" style="176"/>
    <col min="7937" max="7937" width="27.33203125" style="176" customWidth="1"/>
    <col min="7938" max="7938" width="6.109375" style="176" customWidth="1"/>
    <col min="7939" max="7946" width="12.77734375" style="176" customWidth="1"/>
    <col min="7947" max="8192" width="9" style="176"/>
    <col min="8193" max="8193" width="27.33203125" style="176" customWidth="1"/>
    <col min="8194" max="8194" width="6.109375" style="176" customWidth="1"/>
    <col min="8195" max="8202" width="12.77734375" style="176" customWidth="1"/>
    <col min="8203" max="8448" width="9" style="176"/>
    <col min="8449" max="8449" width="27.33203125" style="176" customWidth="1"/>
    <col min="8450" max="8450" width="6.109375" style="176" customWidth="1"/>
    <col min="8451" max="8458" width="12.77734375" style="176" customWidth="1"/>
    <col min="8459" max="8704" width="9" style="176"/>
    <col min="8705" max="8705" width="27.33203125" style="176" customWidth="1"/>
    <col min="8706" max="8706" width="6.109375" style="176" customWidth="1"/>
    <col min="8707" max="8714" width="12.77734375" style="176" customWidth="1"/>
    <col min="8715" max="8960" width="9" style="176"/>
    <col min="8961" max="8961" width="27.33203125" style="176" customWidth="1"/>
    <col min="8962" max="8962" width="6.109375" style="176" customWidth="1"/>
    <col min="8963" max="8970" width="12.77734375" style="176" customWidth="1"/>
    <col min="8971" max="9216" width="9" style="176"/>
    <col min="9217" max="9217" width="27.33203125" style="176" customWidth="1"/>
    <col min="9218" max="9218" width="6.109375" style="176" customWidth="1"/>
    <col min="9219" max="9226" width="12.77734375" style="176" customWidth="1"/>
    <col min="9227" max="9472" width="9" style="176"/>
    <col min="9473" max="9473" width="27.33203125" style="176" customWidth="1"/>
    <col min="9474" max="9474" width="6.109375" style="176" customWidth="1"/>
    <col min="9475" max="9482" width="12.77734375" style="176" customWidth="1"/>
    <col min="9483" max="9728" width="9" style="176"/>
    <col min="9729" max="9729" width="27.33203125" style="176" customWidth="1"/>
    <col min="9730" max="9730" width="6.109375" style="176" customWidth="1"/>
    <col min="9731" max="9738" width="12.77734375" style="176" customWidth="1"/>
    <col min="9739" max="9984" width="9" style="176"/>
    <col min="9985" max="9985" width="27.33203125" style="176" customWidth="1"/>
    <col min="9986" max="9986" width="6.109375" style="176" customWidth="1"/>
    <col min="9987" max="9994" width="12.77734375" style="176" customWidth="1"/>
    <col min="9995" max="10240" width="9" style="176"/>
    <col min="10241" max="10241" width="27.33203125" style="176" customWidth="1"/>
    <col min="10242" max="10242" width="6.109375" style="176" customWidth="1"/>
    <col min="10243" max="10250" width="12.77734375" style="176" customWidth="1"/>
    <col min="10251" max="10496" width="9" style="176"/>
    <col min="10497" max="10497" width="27.33203125" style="176" customWidth="1"/>
    <col min="10498" max="10498" width="6.109375" style="176" customWidth="1"/>
    <col min="10499" max="10506" width="12.77734375" style="176" customWidth="1"/>
    <col min="10507" max="10752" width="9" style="176"/>
    <col min="10753" max="10753" width="27.33203125" style="176" customWidth="1"/>
    <col min="10754" max="10754" width="6.109375" style="176" customWidth="1"/>
    <col min="10755" max="10762" width="12.77734375" style="176" customWidth="1"/>
    <col min="10763" max="11008" width="9" style="176"/>
    <col min="11009" max="11009" width="27.33203125" style="176" customWidth="1"/>
    <col min="11010" max="11010" width="6.109375" style="176" customWidth="1"/>
    <col min="11011" max="11018" width="12.77734375" style="176" customWidth="1"/>
    <col min="11019" max="11264" width="9" style="176"/>
    <col min="11265" max="11265" width="27.33203125" style="176" customWidth="1"/>
    <col min="11266" max="11266" width="6.109375" style="176" customWidth="1"/>
    <col min="11267" max="11274" width="12.77734375" style="176" customWidth="1"/>
    <col min="11275" max="11520" width="9" style="176"/>
    <col min="11521" max="11521" width="27.33203125" style="176" customWidth="1"/>
    <col min="11522" max="11522" width="6.109375" style="176" customWidth="1"/>
    <col min="11523" max="11530" width="12.77734375" style="176" customWidth="1"/>
    <col min="11531" max="11776" width="9" style="176"/>
    <col min="11777" max="11777" width="27.33203125" style="176" customWidth="1"/>
    <col min="11778" max="11778" width="6.109375" style="176" customWidth="1"/>
    <col min="11779" max="11786" width="12.77734375" style="176" customWidth="1"/>
    <col min="11787" max="12032" width="9" style="176"/>
    <col min="12033" max="12033" width="27.33203125" style="176" customWidth="1"/>
    <col min="12034" max="12034" width="6.109375" style="176" customWidth="1"/>
    <col min="12035" max="12042" width="12.77734375" style="176" customWidth="1"/>
    <col min="12043" max="12288" width="9" style="176"/>
    <col min="12289" max="12289" width="27.33203125" style="176" customWidth="1"/>
    <col min="12290" max="12290" width="6.109375" style="176" customWidth="1"/>
    <col min="12291" max="12298" width="12.77734375" style="176" customWidth="1"/>
    <col min="12299" max="12544" width="9" style="176"/>
    <col min="12545" max="12545" width="27.33203125" style="176" customWidth="1"/>
    <col min="12546" max="12546" width="6.109375" style="176" customWidth="1"/>
    <col min="12547" max="12554" width="12.77734375" style="176" customWidth="1"/>
    <col min="12555" max="12800" width="9" style="176"/>
    <col min="12801" max="12801" width="27.33203125" style="176" customWidth="1"/>
    <col min="12802" max="12802" width="6.109375" style="176" customWidth="1"/>
    <col min="12803" max="12810" width="12.77734375" style="176" customWidth="1"/>
    <col min="12811" max="13056" width="9" style="176"/>
    <col min="13057" max="13057" width="27.33203125" style="176" customWidth="1"/>
    <col min="13058" max="13058" width="6.109375" style="176" customWidth="1"/>
    <col min="13059" max="13066" width="12.77734375" style="176" customWidth="1"/>
    <col min="13067" max="13312" width="9" style="176"/>
    <col min="13313" max="13313" width="27.33203125" style="176" customWidth="1"/>
    <col min="13314" max="13314" width="6.109375" style="176" customWidth="1"/>
    <col min="13315" max="13322" width="12.77734375" style="176" customWidth="1"/>
    <col min="13323" max="13568" width="9" style="176"/>
    <col min="13569" max="13569" width="27.33203125" style="176" customWidth="1"/>
    <col min="13570" max="13570" width="6.109375" style="176" customWidth="1"/>
    <col min="13571" max="13578" width="12.77734375" style="176" customWidth="1"/>
    <col min="13579" max="13824" width="9" style="176"/>
    <col min="13825" max="13825" width="27.33203125" style="176" customWidth="1"/>
    <col min="13826" max="13826" width="6.109375" style="176" customWidth="1"/>
    <col min="13827" max="13834" width="12.77734375" style="176" customWidth="1"/>
    <col min="13835" max="14080" width="9" style="176"/>
    <col min="14081" max="14081" width="27.33203125" style="176" customWidth="1"/>
    <col min="14082" max="14082" width="6.109375" style="176" customWidth="1"/>
    <col min="14083" max="14090" width="12.77734375" style="176" customWidth="1"/>
    <col min="14091" max="14336" width="9" style="176"/>
    <col min="14337" max="14337" width="27.33203125" style="176" customWidth="1"/>
    <col min="14338" max="14338" width="6.109375" style="176" customWidth="1"/>
    <col min="14339" max="14346" width="12.77734375" style="176" customWidth="1"/>
    <col min="14347" max="14592" width="9" style="176"/>
    <col min="14593" max="14593" width="27.33203125" style="176" customWidth="1"/>
    <col min="14594" max="14594" width="6.109375" style="176" customWidth="1"/>
    <col min="14595" max="14602" width="12.77734375" style="176" customWidth="1"/>
    <col min="14603" max="14848" width="9" style="176"/>
    <col min="14849" max="14849" width="27.33203125" style="176" customWidth="1"/>
    <col min="14850" max="14850" width="6.109375" style="176" customWidth="1"/>
    <col min="14851" max="14858" width="12.77734375" style="176" customWidth="1"/>
    <col min="14859" max="15104" width="9" style="176"/>
    <col min="15105" max="15105" width="27.33203125" style="176" customWidth="1"/>
    <col min="15106" max="15106" width="6.109375" style="176" customWidth="1"/>
    <col min="15107" max="15114" width="12.77734375" style="176" customWidth="1"/>
    <col min="15115" max="15360" width="9" style="176"/>
    <col min="15361" max="15361" width="27.33203125" style="176" customWidth="1"/>
    <col min="15362" max="15362" width="6.109375" style="176" customWidth="1"/>
    <col min="15363" max="15370" width="12.77734375" style="176" customWidth="1"/>
    <col min="15371" max="15616" width="9" style="176"/>
    <col min="15617" max="15617" width="27.33203125" style="176" customWidth="1"/>
    <col min="15618" max="15618" width="6.109375" style="176" customWidth="1"/>
    <col min="15619" max="15626" width="12.77734375" style="176" customWidth="1"/>
    <col min="15627" max="15872" width="9" style="176"/>
    <col min="15873" max="15873" width="27.33203125" style="176" customWidth="1"/>
    <col min="15874" max="15874" width="6.109375" style="176" customWidth="1"/>
    <col min="15875" max="15882" width="12.77734375" style="176" customWidth="1"/>
    <col min="15883" max="16128" width="9" style="176"/>
    <col min="16129" max="16129" width="27.33203125" style="176" customWidth="1"/>
    <col min="16130" max="16130" width="6.109375" style="176" customWidth="1"/>
    <col min="16131" max="16138" width="12.77734375" style="176" customWidth="1"/>
    <col min="16139" max="16384" width="9" style="176"/>
  </cols>
  <sheetData>
    <row r="1" spans="1:10" ht="24.75" customHeight="1" thickBot="1">
      <c r="A1" s="175" t="s">
        <v>189</v>
      </c>
    </row>
    <row r="2" spans="1:10" ht="22.2" customHeight="1">
      <c r="A2" s="177"/>
      <c r="B2" s="178" t="s">
        <v>97</v>
      </c>
      <c r="C2" s="179" t="s">
        <v>200</v>
      </c>
      <c r="D2" s="180" t="s">
        <v>137</v>
      </c>
      <c r="E2" s="181" t="s">
        <v>108</v>
      </c>
      <c r="F2" s="181" t="s">
        <v>109</v>
      </c>
      <c r="G2" s="182" t="s">
        <v>110</v>
      </c>
      <c r="H2" s="183" t="s">
        <v>111</v>
      </c>
      <c r="I2" s="184" t="s">
        <v>112</v>
      </c>
      <c r="J2" s="260" t="s">
        <v>113</v>
      </c>
    </row>
    <row r="3" spans="1:10" ht="22.2" customHeight="1" thickBot="1">
      <c r="A3" s="185" t="s">
        <v>114</v>
      </c>
      <c r="B3" s="186" t="s">
        <v>115</v>
      </c>
      <c r="C3" s="187">
        <v>5</v>
      </c>
      <c r="D3" s="187">
        <v>0</v>
      </c>
      <c r="E3" s="188">
        <v>0</v>
      </c>
      <c r="F3" s="188">
        <v>-5</v>
      </c>
      <c r="G3" s="188">
        <v>-10</v>
      </c>
      <c r="H3" s="188">
        <v>-15</v>
      </c>
      <c r="I3" s="189">
        <v>-20</v>
      </c>
      <c r="J3" s="261"/>
    </row>
    <row r="4" spans="1:10" ht="22.2" customHeight="1">
      <c r="A4" s="264" t="s">
        <v>254</v>
      </c>
      <c r="B4" s="265"/>
      <c r="C4" s="190"/>
      <c r="D4" s="191">
        <f>COUNTIF(最終GH評価表!E4:E12,"-")</f>
        <v>0</v>
      </c>
      <c r="E4" s="191">
        <f>COUNTIF(最終GH評価表!E4:E12,"0")</f>
        <v>0</v>
      </c>
      <c r="F4" s="191">
        <f>COUNTIF(最終GH評価表!E4:E12,"1")</f>
        <v>0</v>
      </c>
      <c r="G4" s="191">
        <f>COUNTIF(最終GH評価表!E4:E12,"2")</f>
        <v>0</v>
      </c>
      <c r="H4" s="191">
        <f>COUNTIF(最終GH評価表!E4:E12,"3")</f>
        <v>0</v>
      </c>
      <c r="I4" s="192">
        <f>COUNTIF(最終GH評価表!E4:E12,"4")</f>
        <v>0</v>
      </c>
      <c r="J4" s="193">
        <f>SUM(F3*F4+G3*G4+H3*H4+I3*I4)</f>
        <v>0</v>
      </c>
    </row>
    <row r="5" spans="1:10" ht="22.2" customHeight="1">
      <c r="A5" s="266" t="s">
        <v>255</v>
      </c>
      <c r="B5" s="267"/>
      <c r="C5" s="194"/>
      <c r="D5" s="195">
        <f>COUNTIF(最終GH評価表!E14:E20,"-")</f>
        <v>0</v>
      </c>
      <c r="E5" s="195">
        <f>COUNTIF(最終GH評価表!E14:E20,"0")</f>
        <v>0</v>
      </c>
      <c r="F5" s="195">
        <f>COUNTIF(最終GH評価表!E14:E20,"1")</f>
        <v>0</v>
      </c>
      <c r="G5" s="195">
        <f>COUNTIF(最終GH評価表!E14:E20,"2")</f>
        <v>0</v>
      </c>
      <c r="H5" s="195">
        <f>COUNTIF(最終GH評価表!E14:E20,"3")</f>
        <v>0</v>
      </c>
      <c r="I5" s="196">
        <f>COUNTIF(最終GH評価表!E14:E20,"4")</f>
        <v>0</v>
      </c>
      <c r="J5" s="197">
        <f>SUM(F3*F5+G3*G5+H3*H5+I3*I5)</f>
        <v>0</v>
      </c>
    </row>
    <row r="6" spans="1:10" ht="22.2" customHeight="1">
      <c r="A6" s="262" t="s">
        <v>116</v>
      </c>
      <c r="B6" s="263"/>
      <c r="C6" s="198"/>
      <c r="D6" s="199">
        <f>COUNTIF(最終GH評価表!E23:E44,"-")</f>
        <v>0</v>
      </c>
      <c r="E6" s="199">
        <f>COUNTIF(最終GH評価表!E23:E44,"0")</f>
        <v>0</v>
      </c>
      <c r="F6" s="199">
        <f>COUNTIF(最終GH評価表!E23:E44,"1")</f>
        <v>0</v>
      </c>
      <c r="G6" s="199">
        <f>COUNTIF(最終GH評価表!E23:E44,"2")</f>
        <v>0</v>
      </c>
      <c r="H6" s="199">
        <f>COUNTIF(最終GH評価表!E23:E44,"3")</f>
        <v>0</v>
      </c>
      <c r="I6" s="200">
        <f>COUNTIF(最終GH評価表!E23:E44,"4")</f>
        <v>0</v>
      </c>
      <c r="J6" s="201">
        <f>SUM(F3*F6+G3*G6+H3*H6+I3*I6)</f>
        <v>0</v>
      </c>
    </row>
    <row r="7" spans="1:10" ht="22.2" customHeight="1">
      <c r="A7" s="253" t="s">
        <v>375</v>
      </c>
      <c r="B7" s="254"/>
      <c r="C7" s="198"/>
      <c r="D7" s="199">
        <f>COUNTIF(最終GH評価表!E47:E64,"-")</f>
        <v>0</v>
      </c>
      <c r="E7" s="199">
        <f>COUNTIF(最終GH評価表!E42:E59,"0")</f>
        <v>0</v>
      </c>
      <c r="F7" s="199">
        <f>COUNTIF(最終GH評価表!E47:E64,"1")</f>
        <v>0</v>
      </c>
      <c r="G7" s="199">
        <f>COUNTIF(最終GH評価表!E47:E64,"2")</f>
        <v>0</v>
      </c>
      <c r="H7" s="199">
        <f>COUNTIF(最終GH評価表!E47:E64,"3")</f>
        <v>0</v>
      </c>
      <c r="I7" s="200">
        <f>COUNTIF(最終GH評価表!E47:E64,"4")</f>
        <v>0</v>
      </c>
      <c r="J7" s="202">
        <f>SUM(F3*F7+G3*G7+H3*H7+I3*I7)</f>
        <v>0</v>
      </c>
    </row>
    <row r="8" spans="1:10" ht="22.2" customHeight="1">
      <c r="A8" s="253" t="s">
        <v>376</v>
      </c>
      <c r="B8" s="254"/>
      <c r="C8" s="198"/>
      <c r="D8" s="199">
        <f>COUNTIF(最終GH評価表!E67:E85,"-")</f>
        <v>0</v>
      </c>
      <c r="E8" s="199">
        <f>COUNTIF(最終GH評価表!E67:E85,"0")</f>
        <v>0</v>
      </c>
      <c r="F8" s="199">
        <f>COUNTIF(最終GH評価表!E67:E85,"1")</f>
        <v>0</v>
      </c>
      <c r="G8" s="199">
        <f>COUNTIF(最終GH評価表!E67:E85,"2")</f>
        <v>0</v>
      </c>
      <c r="H8" s="199">
        <f>COUNTIF(最終GH評価表!E67:E85,"3")</f>
        <v>0</v>
      </c>
      <c r="I8" s="200">
        <f>COUNTIF(最終GH評価表!E67:E85,"4")</f>
        <v>0</v>
      </c>
      <c r="J8" s="202">
        <f>SUM(F3*F8+G3*G8+H3*H8+I3*I8)</f>
        <v>0</v>
      </c>
    </row>
    <row r="9" spans="1:10" ht="22.2" customHeight="1">
      <c r="A9" s="253" t="s">
        <v>117</v>
      </c>
      <c r="B9" s="254"/>
      <c r="C9" s="198"/>
      <c r="D9" s="199">
        <f>COUNTIF(最終GH評価表!E88:E112,"-")</f>
        <v>0</v>
      </c>
      <c r="E9" s="199">
        <f>COUNTIF(最終GH評価表!E88:E112,"0")</f>
        <v>0</v>
      </c>
      <c r="F9" s="199">
        <f>COUNTIF(最終GH評価表!E88:E112,"1")</f>
        <v>0</v>
      </c>
      <c r="G9" s="199">
        <f>COUNTIF(最終GH評価表!E88:E112,"2")</f>
        <v>0</v>
      </c>
      <c r="H9" s="199">
        <f>COUNTIF(最終GH評価表!E88:E112,"3")</f>
        <v>0</v>
      </c>
      <c r="I9" s="200">
        <f>COUNTIF(最終GH評価表!E88:E112,"4")</f>
        <v>0</v>
      </c>
      <c r="J9" s="202">
        <f>SUM(F3*F9+G3*G9+H3*H9+I3*I9)</f>
        <v>0</v>
      </c>
    </row>
    <row r="10" spans="1:10" ht="22.2" customHeight="1">
      <c r="A10" s="253" t="s">
        <v>136</v>
      </c>
      <c r="B10" s="254"/>
      <c r="C10" s="198"/>
      <c r="D10" s="199">
        <f>COUNTIF(最終GH評価表!E115:E151,"-")</f>
        <v>0</v>
      </c>
      <c r="E10" s="199">
        <f>COUNTIF(最終GH評価表!E115:E151,"0")</f>
        <v>0</v>
      </c>
      <c r="F10" s="199">
        <f>COUNTIF(最終GH評価表!E115:E151,"1")</f>
        <v>0</v>
      </c>
      <c r="G10" s="199">
        <f>COUNTIF(最終GH評価表!E115:E151,"2")</f>
        <v>0</v>
      </c>
      <c r="H10" s="199">
        <f>COUNTIF(最終GH評価表!E115:E151,"3")</f>
        <v>0</v>
      </c>
      <c r="I10" s="200">
        <f>COUNTIF(最終GH評価表!E115:E151,"4")</f>
        <v>0</v>
      </c>
      <c r="J10" s="202">
        <f>SUM(F3*F10+G3*G10+H3*H10+I3*I10)</f>
        <v>0</v>
      </c>
    </row>
    <row r="11" spans="1:10" ht="22.2" customHeight="1">
      <c r="A11" s="253" t="s">
        <v>377</v>
      </c>
      <c r="B11" s="254"/>
      <c r="C11" s="198"/>
      <c r="D11" s="199">
        <f>COUNTIF(最終GH評価表!E153:E165,"-")</f>
        <v>0</v>
      </c>
      <c r="E11" s="199">
        <f>COUNTIF(最終GH評価表!E153:E165,"0")</f>
        <v>0</v>
      </c>
      <c r="F11" s="199">
        <f>COUNTIF(最終GH評価表!E153:E165,"1")</f>
        <v>0</v>
      </c>
      <c r="G11" s="199">
        <f>COUNTIF(最終GH評価表!E153:E165,"2")</f>
        <v>0</v>
      </c>
      <c r="H11" s="199">
        <f>COUNTIF(最終GH評価表!E153:E165,"3")</f>
        <v>0</v>
      </c>
      <c r="I11" s="200">
        <f>COUNTIF(最終GH評価表!E153:E165,"4")</f>
        <v>0</v>
      </c>
      <c r="J11" s="202">
        <f>SUM(F3*F11+G3*G11+H3*H11+I3*I11)</f>
        <v>0</v>
      </c>
    </row>
    <row r="12" spans="1:10" ht="22.2" customHeight="1">
      <c r="A12" s="253" t="s">
        <v>378</v>
      </c>
      <c r="B12" s="254"/>
      <c r="C12" s="203">
        <f>COUNTIF(最終GH評価表!E167:E169,"+")</f>
        <v>0</v>
      </c>
      <c r="D12" s="204"/>
      <c r="E12" s="203">
        <f>COUNTIF(最終GH評価表!E167:E169,"0")</f>
        <v>0</v>
      </c>
      <c r="F12" s="204"/>
      <c r="G12" s="204"/>
      <c r="H12" s="204"/>
      <c r="I12" s="205"/>
      <c r="J12" s="202">
        <f>SUM(C3*C12)</f>
        <v>0</v>
      </c>
    </row>
    <row r="13" spans="1:10" ht="22.2" customHeight="1">
      <c r="A13" s="255" t="s">
        <v>118</v>
      </c>
      <c r="B13" s="256"/>
      <c r="C13" s="206">
        <f>SUM(C12)</f>
        <v>0</v>
      </c>
      <c r="D13" s="207">
        <f>SUM(D4:D12)</f>
        <v>0</v>
      </c>
      <c r="E13" s="207">
        <f t="shared" ref="E13:I13" si="0">SUM(E4:E12)</f>
        <v>0</v>
      </c>
      <c r="F13" s="207">
        <f t="shared" si="0"/>
        <v>0</v>
      </c>
      <c r="G13" s="207">
        <f t="shared" si="0"/>
        <v>0</v>
      </c>
      <c r="H13" s="207">
        <f t="shared" si="0"/>
        <v>0</v>
      </c>
      <c r="I13" s="208">
        <f t="shared" si="0"/>
        <v>0</v>
      </c>
      <c r="J13" s="209"/>
    </row>
    <row r="14" spans="1:10" ht="22.2" customHeight="1">
      <c r="A14" s="210"/>
      <c r="B14" s="211"/>
      <c r="C14" s="257" t="s">
        <v>119</v>
      </c>
      <c r="D14" s="258"/>
      <c r="E14" s="258"/>
      <c r="F14" s="258"/>
      <c r="G14" s="258"/>
      <c r="H14" s="258"/>
      <c r="I14" s="259"/>
      <c r="J14" s="212">
        <f>SUM(J4:J12)</f>
        <v>0</v>
      </c>
    </row>
    <row r="15" spans="1:10" ht="22.2" customHeight="1" thickBot="1">
      <c r="A15" s="210"/>
      <c r="B15" s="213"/>
      <c r="C15" s="247" t="s">
        <v>382</v>
      </c>
      <c r="D15" s="248"/>
      <c r="E15" s="248"/>
      <c r="F15" s="248"/>
      <c r="G15" s="248"/>
      <c r="H15" s="248"/>
      <c r="I15" s="249"/>
      <c r="J15" s="214">
        <f>1000+J14</f>
        <v>1000</v>
      </c>
    </row>
    <row r="16" spans="1:10" ht="22.2" customHeight="1" thickBot="1">
      <c r="A16" s="215"/>
      <c r="B16" s="216"/>
      <c r="C16" s="250" t="s">
        <v>120</v>
      </c>
      <c r="D16" s="251"/>
      <c r="E16" s="251"/>
      <c r="F16" s="251"/>
      <c r="G16" s="251"/>
      <c r="H16" s="252"/>
      <c r="I16" s="271"/>
      <c r="J16" s="272"/>
    </row>
    <row r="17" spans="1:10" ht="12" customHeight="1" thickBot="1">
      <c r="I17" s="217"/>
      <c r="J17" s="217"/>
    </row>
    <row r="18" spans="1:10" ht="13.2" thickBot="1">
      <c r="A18" s="275" t="s">
        <v>121</v>
      </c>
      <c r="B18" s="276"/>
      <c r="C18" s="276"/>
      <c r="D18" s="276"/>
      <c r="E18" s="276"/>
      <c r="F18" s="277"/>
      <c r="G18" s="273" t="s">
        <v>122</v>
      </c>
      <c r="H18" s="268" t="s">
        <v>123</v>
      </c>
      <c r="I18" s="269"/>
      <c r="J18" s="270"/>
    </row>
    <row r="19" spans="1:10" ht="22.95" customHeight="1" thickBot="1">
      <c r="A19" s="278"/>
      <c r="B19" s="279"/>
      <c r="C19" s="279"/>
      <c r="D19" s="279"/>
      <c r="E19" s="279"/>
      <c r="F19" s="280"/>
      <c r="G19" s="274"/>
      <c r="H19" s="218" t="s">
        <v>124</v>
      </c>
      <c r="I19" s="218" t="s">
        <v>125</v>
      </c>
      <c r="J19" s="218" t="s">
        <v>126</v>
      </c>
    </row>
    <row r="20" spans="1:10" ht="22.95" customHeight="1" thickBot="1">
      <c r="A20" s="284"/>
      <c r="B20" s="285"/>
      <c r="C20" s="285"/>
      <c r="D20" s="285"/>
      <c r="E20" s="285"/>
      <c r="F20" s="286"/>
      <c r="G20" s="219" t="s">
        <v>209</v>
      </c>
      <c r="H20" s="220" t="s">
        <v>199</v>
      </c>
      <c r="I20" s="220" t="s">
        <v>127</v>
      </c>
      <c r="J20" s="221"/>
    </row>
    <row r="21" spans="1:10" ht="22.95" customHeight="1" thickBot="1">
      <c r="A21" s="284"/>
      <c r="B21" s="285"/>
      <c r="C21" s="285"/>
      <c r="D21" s="285"/>
      <c r="E21" s="285"/>
      <c r="F21" s="286"/>
      <c r="G21" s="219" t="s">
        <v>208</v>
      </c>
      <c r="H21" s="220" t="s">
        <v>128</v>
      </c>
      <c r="I21" s="220" t="s">
        <v>129</v>
      </c>
      <c r="J21" s="221"/>
    </row>
    <row r="22" spans="1:10" ht="22.95" customHeight="1" thickBot="1">
      <c r="A22" s="284"/>
      <c r="B22" s="285"/>
      <c r="C22" s="285"/>
      <c r="D22" s="285"/>
      <c r="E22" s="285"/>
      <c r="F22" s="286"/>
      <c r="G22" s="219" t="s">
        <v>190</v>
      </c>
      <c r="H22" s="220" t="s">
        <v>130</v>
      </c>
      <c r="I22" s="220" t="s">
        <v>131</v>
      </c>
      <c r="J22" s="221"/>
    </row>
    <row r="23" spans="1:10" ht="22.95" customHeight="1" thickBot="1">
      <c r="A23" s="284"/>
      <c r="B23" s="285"/>
      <c r="C23" s="285"/>
      <c r="D23" s="285"/>
      <c r="E23" s="285"/>
      <c r="F23" s="286"/>
      <c r="G23" s="219" t="s">
        <v>191</v>
      </c>
      <c r="H23" s="220" t="s">
        <v>132</v>
      </c>
      <c r="I23" s="220" t="s">
        <v>133</v>
      </c>
      <c r="J23" s="221"/>
    </row>
    <row r="24" spans="1:10" ht="22.95" customHeight="1" thickBot="1">
      <c r="A24" s="284"/>
      <c r="B24" s="285"/>
      <c r="C24" s="285"/>
      <c r="D24" s="285"/>
      <c r="E24" s="285"/>
      <c r="F24" s="286"/>
      <c r="G24" s="219" t="s">
        <v>192</v>
      </c>
      <c r="H24" s="220" t="s">
        <v>134</v>
      </c>
      <c r="I24" s="220"/>
      <c r="J24" s="221"/>
    </row>
    <row r="25" spans="1:10" ht="22.95" customHeight="1" thickBot="1">
      <c r="A25" s="281"/>
      <c r="B25" s="282"/>
      <c r="C25" s="282"/>
      <c r="D25" s="282"/>
      <c r="E25" s="282"/>
      <c r="F25" s="283"/>
      <c r="G25" s="219" t="s">
        <v>193</v>
      </c>
      <c r="H25" s="221"/>
      <c r="I25" s="221"/>
      <c r="J25" s="221"/>
    </row>
  </sheetData>
  <mergeCells count="25">
    <mergeCell ref="A25:F25"/>
    <mergeCell ref="A20:F20"/>
    <mergeCell ref="A21:F21"/>
    <mergeCell ref="A22:F22"/>
    <mergeCell ref="A23:F23"/>
    <mergeCell ref="A24:F24"/>
    <mergeCell ref="H18:J18"/>
    <mergeCell ref="I16:J16"/>
    <mergeCell ref="G18:G19"/>
    <mergeCell ref="A18:F18"/>
    <mergeCell ref="A19:F19"/>
    <mergeCell ref="J2:J3"/>
    <mergeCell ref="A6:B6"/>
    <mergeCell ref="A7:B7"/>
    <mergeCell ref="A8:B8"/>
    <mergeCell ref="A9:B9"/>
    <mergeCell ref="A4:B4"/>
    <mergeCell ref="A5:B5"/>
    <mergeCell ref="C15:I15"/>
    <mergeCell ref="C16:H16"/>
    <mergeCell ref="A10:B10"/>
    <mergeCell ref="A11:B11"/>
    <mergeCell ref="A12:B12"/>
    <mergeCell ref="A13:B13"/>
    <mergeCell ref="C14:I14"/>
  </mergeCells>
  <phoneticPr fontId="1"/>
  <conditionalFormatting sqref="C4:C11 C13">
    <cfRule type="cellIs" dxfId="2" priority="2" operator="notEqual">
      <formula>0</formula>
    </cfRule>
  </conditionalFormatting>
  <conditionalFormatting sqref="G4:G1313">
    <cfRule type="cellIs" dxfId="1" priority="11" operator="greaterThan">
      <formula>0</formula>
    </cfRule>
  </conditionalFormatting>
  <conditionalFormatting sqref="I4:I13">
    <cfRule type="cellIs" dxfId="0" priority="13" operator="notEqual">
      <formula>0</formula>
    </cfRule>
  </conditionalFormatting>
  <pageMargins left="0.39370078740157483" right="0.39370078740157483" top="0.74803149606299213" bottom="0.39370078740157483" header="0.51181102362204722" footer="0.11811023622047245"/>
  <pageSetup paperSize="9" orientation="landscape" r:id="rId1"/>
  <headerFooter>
    <oddHeader xml:space="preserve">&amp;L&amp;"-,標準"&amp;10 GH農場評価規準・チェックシートVer 2.2_20240101&amp;R&amp;"-,標準"&amp;10組織＋（農場共通＋作物共通＋水田畑作＋園芸）
</oddHeader>
    <oddFooter>&amp;C&amp;"-,標準"&amp;9&amp;P／&amp;N&amp;R&amp;"-,標準"&amp;9©Copyright　一般社団法人日本生産者GAP協会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評価概要</vt:lpstr>
      <vt:lpstr>GH評価表</vt:lpstr>
      <vt:lpstr>中間集計処理</vt:lpstr>
      <vt:lpstr>最終GH評価表</vt:lpstr>
      <vt:lpstr>評価集計表</vt:lpstr>
      <vt:lpstr>GH評価表!Print_Titles</vt:lpstr>
      <vt:lpstr>最終GH評価表!Print_Titles</vt:lpstr>
      <vt:lpstr>中間集計処理!Print_Titles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ryuta TAGAMI</cp:lastModifiedBy>
  <cp:lastPrinted>2024-06-26T01:42:35Z</cp:lastPrinted>
  <dcterms:modified xsi:type="dcterms:W3CDTF">2024-06-26T01:42:56Z</dcterms:modified>
</cp:coreProperties>
</file>